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ults\ELISA\20171020\"/>
    </mc:Choice>
  </mc:AlternateContent>
  <bookViews>
    <workbookView xWindow="0" yWindow="0" windowWidth="20025" windowHeight="11565"/>
  </bookViews>
  <sheets>
    <sheet name="Magellan Sheet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  <c r="U38" i="1" s="1"/>
  <c r="S35" i="1"/>
  <c r="U35" i="1" s="1"/>
  <c r="S34" i="1"/>
  <c r="U34" i="1" s="1"/>
  <c r="S37" i="1"/>
  <c r="U37" i="1" s="1"/>
  <c r="S36" i="1"/>
  <c r="U36" i="1" s="1"/>
  <c r="S33" i="1"/>
  <c r="U33" i="1" s="1"/>
  <c r="S32" i="1"/>
  <c r="U32" i="1" s="1"/>
  <c r="S31" i="1"/>
  <c r="U31" i="1" s="1"/>
  <c r="O36" i="1"/>
  <c r="Q36" i="1" s="1"/>
  <c r="O35" i="1"/>
  <c r="Q35" i="1" s="1"/>
  <c r="O32" i="1"/>
  <c r="Q32" i="1" s="1"/>
  <c r="O31" i="1"/>
  <c r="Q31" i="1" s="1"/>
  <c r="K36" i="1"/>
  <c r="M36" i="1" s="1"/>
  <c r="K33" i="1"/>
  <c r="M33" i="1" s="1"/>
  <c r="K32" i="1"/>
  <c r="M32" i="1" s="1"/>
  <c r="G38" i="1"/>
  <c r="I38" i="1" s="1"/>
  <c r="G35" i="1"/>
  <c r="I35" i="1" s="1"/>
  <c r="G34" i="1"/>
  <c r="I34" i="1" s="1"/>
  <c r="O38" i="1"/>
  <c r="Q38" i="1" s="1"/>
  <c r="O37" i="1"/>
  <c r="Q37" i="1" s="1"/>
  <c r="O34" i="1"/>
  <c r="Q34" i="1" s="1"/>
  <c r="O33" i="1"/>
  <c r="Q33" i="1" s="1"/>
  <c r="K38" i="1"/>
  <c r="M38" i="1" s="1"/>
  <c r="K37" i="1"/>
  <c r="M37" i="1" s="1"/>
  <c r="K35" i="1"/>
  <c r="M35" i="1" s="1"/>
  <c r="K34" i="1"/>
  <c r="M34" i="1" s="1"/>
  <c r="K31" i="1"/>
  <c r="M31" i="1" s="1"/>
  <c r="G37" i="1"/>
  <c r="I37" i="1" s="1"/>
  <c r="G36" i="1"/>
  <c r="I36" i="1" s="1"/>
  <c r="G33" i="1"/>
  <c r="I33" i="1" s="1"/>
  <c r="G32" i="1"/>
  <c r="I32" i="1" s="1"/>
  <c r="G31" i="1"/>
  <c r="I31" i="1" s="1"/>
  <c r="C32" i="1"/>
  <c r="E32" i="1" s="1"/>
  <c r="C33" i="1"/>
  <c r="C34" i="1"/>
  <c r="C35" i="1"/>
  <c r="C36" i="1"/>
  <c r="C37" i="1"/>
  <c r="C38" i="1"/>
  <c r="E33" i="1"/>
  <c r="E37" i="1"/>
  <c r="C31" i="1"/>
  <c r="E31" i="1" s="1"/>
  <c r="D18" i="1"/>
  <c r="E36" i="1"/>
  <c r="E38" i="1"/>
  <c r="E35" i="1"/>
  <c r="E34" i="1"/>
  <c r="Y2" i="1"/>
  <c r="X2" i="1"/>
  <c r="W2" i="1"/>
  <c r="V2" i="1"/>
  <c r="U2" i="1"/>
  <c r="Z9" i="1"/>
  <c r="Y9" i="1"/>
  <c r="X9" i="1"/>
  <c r="W9" i="1"/>
  <c r="V9" i="1"/>
  <c r="U9" i="1"/>
  <c r="Z8" i="1"/>
  <c r="Y8" i="1"/>
  <c r="X8" i="1"/>
  <c r="W8" i="1"/>
  <c r="V8" i="1"/>
  <c r="U8" i="1"/>
  <c r="Z7" i="1"/>
  <c r="Y7" i="1"/>
  <c r="X7" i="1"/>
  <c r="W7" i="1"/>
  <c r="V7" i="1"/>
  <c r="U7" i="1"/>
  <c r="Z6" i="1"/>
  <c r="Y6" i="1"/>
  <c r="X6" i="1"/>
  <c r="W6" i="1"/>
  <c r="V6" i="1"/>
  <c r="U6" i="1"/>
  <c r="Z5" i="1"/>
  <c r="Y5" i="1"/>
  <c r="X5" i="1"/>
  <c r="W5" i="1"/>
  <c r="V5" i="1"/>
  <c r="U5" i="1"/>
  <c r="Z4" i="1"/>
  <c r="Y4" i="1"/>
  <c r="X4" i="1"/>
  <c r="W4" i="1"/>
  <c r="V4" i="1"/>
  <c r="U4" i="1"/>
  <c r="Z3" i="1"/>
  <c r="Y3" i="1"/>
  <c r="X3" i="1"/>
  <c r="W3" i="1"/>
  <c r="V3" i="1"/>
  <c r="U3" i="1"/>
  <c r="Z2" i="1"/>
  <c r="T3" i="1"/>
  <c r="T4" i="1"/>
  <c r="T5" i="1"/>
  <c r="T6" i="1"/>
  <c r="T7" i="1"/>
  <c r="T8" i="1"/>
  <c r="T9" i="1"/>
  <c r="T2" i="1"/>
  <c r="S4" i="1"/>
  <c r="S5" i="1"/>
  <c r="S6" i="1"/>
  <c r="S7" i="1"/>
  <c r="S8" i="1"/>
  <c r="S9" i="1"/>
  <c r="S2" i="1"/>
  <c r="R3" i="1"/>
  <c r="R4" i="1"/>
  <c r="R5" i="1"/>
  <c r="R6" i="1"/>
  <c r="R7" i="1"/>
  <c r="R8" i="1"/>
  <c r="R9" i="1"/>
  <c r="Q3" i="1"/>
  <c r="Q4" i="1"/>
  <c r="Q5" i="1"/>
  <c r="Q6" i="1"/>
  <c r="Q7" i="1"/>
  <c r="Q8" i="1"/>
  <c r="Q9" i="1"/>
  <c r="R2" i="1"/>
  <c r="Q2" i="1"/>
  <c r="P3" i="1"/>
  <c r="P4" i="1"/>
  <c r="P5" i="1"/>
  <c r="P6" i="1"/>
  <c r="P7" i="1"/>
  <c r="P8" i="1"/>
  <c r="P9" i="1"/>
  <c r="P2" i="1"/>
  <c r="O3" i="1"/>
  <c r="O4" i="1"/>
  <c r="O5" i="1"/>
  <c r="O6" i="1"/>
  <c r="O7" i="1"/>
  <c r="O8" i="1"/>
  <c r="O9" i="1"/>
  <c r="O2" i="1"/>
  <c r="S3" i="1"/>
  <c r="D19" i="1"/>
  <c r="D20" i="1"/>
  <c r="D21" i="1"/>
  <c r="D22" i="1"/>
  <c r="D23" i="1"/>
  <c r="C15" i="1"/>
  <c r="C23" i="1" s="1"/>
  <c r="H14" i="1"/>
  <c r="G14" i="1"/>
  <c r="F14" i="1"/>
  <c r="E14" i="1"/>
  <c r="D14" i="1"/>
  <c r="C14" i="1"/>
  <c r="H13" i="1"/>
  <c r="H15" i="1" s="1"/>
  <c r="C18" i="1" s="1"/>
  <c r="G13" i="1"/>
  <c r="G15" i="1" s="1"/>
  <c r="C19" i="1" s="1"/>
  <c r="F13" i="1"/>
  <c r="F15" i="1" s="1"/>
  <c r="C20" i="1" s="1"/>
  <c r="E13" i="1"/>
  <c r="E15" i="1" s="1"/>
  <c r="C21" i="1" s="1"/>
  <c r="D13" i="1"/>
  <c r="D15" i="1" s="1"/>
  <c r="C22" i="1" s="1"/>
  <c r="C13" i="1"/>
</calcChain>
</file>

<file path=xl/sharedStrings.xml><?xml version="1.0" encoding="utf-8"?>
<sst xmlns="http://schemas.openxmlformats.org/spreadsheetml/2006/main" count="94" uniqueCount="52">
  <si>
    <t>&lt;&gt;</t>
  </si>
  <si>
    <t>A</t>
  </si>
  <si>
    <t>B</t>
  </si>
  <si>
    <t>C</t>
  </si>
  <si>
    <t>D</t>
  </si>
  <si>
    <t>E</t>
  </si>
  <si>
    <t>F</t>
  </si>
  <si>
    <t>G</t>
  </si>
  <si>
    <t>H</t>
  </si>
  <si>
    <t>standard curve</t>
  </si>
  <si>
    <t>average</t>
  </si>
  <si>
    <t>ng/ml</t>
  </si>
  <si>
    <t>stdev</t>
  </si>
  <si>
    <t>QC</t>
  </si>
  <si>
    <t>C08 p7 35d</t>
  </si>
  <si>
    <t>C08 p7 70d</t>
  </si>
  <si>
    <t>BILL p9 35d</t>
  </si>
  <si>
    <t>C08 p6 70d</t>
  </si>
  <si>
    <t>standards</t>
  </si>
  <si>
    <t>BILL p8 35d</t>
  </si>
  <si>
    <t>C08 p5 70d</t>
  </si>
  <si>
    <t>BILL p7 35d</t>
  </si>
  <si>
    <t>BILL p5 70d</t>
  </si>
  <si>
    <t>C08 p9 35d</t>
  </si>
  <si>
    <t>C08 p8 35d</t>
  </si>
  <si>
    <t>T4.6</t>
  </si>
  <si>
    <t>IM5</t>
  </si>
  <si>
    <t>A13</t>
  </si>
  <si>
    <t>35d</t>
  </si>
  <si>
    <t>70d</t>
  </si>
  <si>
    <t>GC p5 35d</t>
  </si>
  <si>
    <t>GC p7 35d</t>
  </si>
  <si>
    <t>GC p8 35d</t>
  </si>
  <si>
    <t>GC p16 35d</t>
  </si>
  <si>
    <t>Mut p5 35d</t>
  </si>
  <si>
    <t>Mut p7 35d</t>
  </si>
  <si>
    <t>Mut p8 35d</t>
  </si>
  <si>
    <t>Mut p16 35d</t>
  </si>
  <si>
    <t>GC p9 35d</t>
  </si>
  <si>
    <t>GC p11 35d</t>
  </si>
  <si>
    <t>Mut p6 35d</t>
  </si>
  <si>
    <t>WT p5 35d</t>
  </si>
  <si>
    <t>WT p7 35d</t>
  </si>
  <si>
    <t>WT p8 35d</t>
  </si>
  <si>
    <t>BILL p10 35d</t>
  </si>
  <si>
    <t>BILL p11 35d</t>
  </si>
  <si>
    <t>C08 p10 35d</t>
  </si>
  <si>
    <t>C08 p11 35d</t>
  </si>
  <si>
    <t>BILL p8 70d</t>
  </si>
  <si>
    <t>BILL p10 70d</t>
  </si>
  <si>
    <t>BILL p17 70d</t>
  </si>
  <si>
    <t>corr.factor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</si>
</sst>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/>
    <xf numFmtId="0" fontId="2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10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2" borderId="0" xfId="0" applyFill="1" applyAlignment="1"/>
    <xf numFmtId="0" fontId="0" fillId="8" borderId="0" xfId="0" applyFill="1" applyAlignment="1"/>
    <xf numFmtId="0" fontId="0" fillId="10" borderId="0" xfId="0" applyFill="1" applyAlignment="1"/>
    <xf numFmtId="0" fontId="0" fillId="6" borderId="0" xfId="0" applyFill="1" applyAlignment="1"/>
    <xf numFmtId="0" fontId="2" fillId="6" borderId="0" xfId="0" applyFont="1" applyFill="1" applyAlignment="1"/>
    <xf numFmtId="0" fontId="0" fillId="3" borderId="0" xfId="0" applyFill="1" applyAlignment="1"/>
    <xf numFmtId="0" fontId="0" fillId="5" borderId="0" xfId="0" applyFill="1" applyAlignment="1"/>
    <xf numFmtId="0" fontId="0" fillId="7" borderId="0" xfId="0" applyFill="1" applyAlignment="1">
      <alignment vertical="center"/>
    </xf>
    <xf numFmtId="0" fontId="0" fillId="9" borderId="0" xfId="0" applyFill="1" applyAlignment="1"/>
    <xf numFmtId="0" fontId="0" fillId="11" borderId="0" xfId="0" applyFill="1" applyAlignment="1"/>
    <xf numFmtId="0" fontId="2" fillId="7" borderId="0" xfId="0" applyFont="1" applyFill="1" applyAlignment="1"/>
    <xf numFmtId="0" fontId="0" fillId="7" borderId="0" xfId="0" applyFill="1" applyAlignme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/>
    <xf numFmtId="164" fontId="1" fillId="0" borderId="0" xfId="0" applyNumberFormat="1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Standard curve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'Magellan Sheet 1'!$C$16:$G$16</c:f>
              <c:numCache>
                <c:formatCode>General</c:formatCode>
                <c:ptCount val="5"/>
                <c:pt idx="0">
                  <c:v>80</c:v>
                </c:pt>
                <c:pt idx="1">
                  <c:v>20</c:v>
                </c:pt>
                <c:pt idx="2">
                  <c:v>5</c:v>
                </c:pt>
                <c:pt idx="3">
                  <c:v>1.5</c:v>
                </c:pt>
                <c:pt idx="4">
                  <c:v>0.5</c:v>
                </c:pt>
              </c:numCache>
            </c:numRef>
          </c:xVal>
          <c:yVal>
            <c:numRef>
              <c:f>'Magellan Sheet 1'!$C$15:$H$15</c:f>
              <c:numCache>
                <c:formatCode>General</c:formatCode>
                <c:ptCount val="6"/>
                <c:pt idx="0">
                  <c:v>0.49419999999999997</c:v>
                </c:pt>
                <c:pt idx="1">
                  <c:v>0.98265000000000002</c:v>
                </c:pt>
                <c:pt idx="2">
                  <c:v>1.4372500000000001</c:v>
                </c:pt>
                <c:pt idx="3">
                  <c:v>1.7701500000000001</c:v>
                </c:pt>
                <c:pt idx="4">
                  <c:v>2.1371000000000002</c:v>
                </c:pt>
                <c:pt idx="5">
                  <c:v>2.2217000000000002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8A-4D8B-A6CE-936EBC3DA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094376"/>
        <c:axId val="580875232"/>
      </c:scatterChart>
      <c:valAx>
        <c:axId val="5110943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875232"/>
        <c:crosses val="autoZero"/>
        <c:crossBetween val="midCat"/>
      </c:valAx>
      <c:valAx>
        <c:axId val="58087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94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10</xdr:row>
      <xdr:rowOff>76200</xdr:rowOff>
    </xdr:from>
    <xdr:to>
      <xdr:col>15</xdr:col>
      <xdr:colOff>49741</xdr:colOff>
      <xdr:row>25</xdr:row>
      <xdr:rowOff>85726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s/ELISA/20160706/DA_ELISA_201607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ellan Sheet 1"/>
    </sheetNames>
    <sheetDataSet>
      <sheetData sheetId="0">
        <row r="15">
          <cell r="C15">
            <v>0.23755000000000001</v>
          </cell>
          <cell r="D15">
            <v>0.45045000000000002</v>
          </cell>
          <cell r="E15">
            <v>0.61925000000000008</v>
          </cell>
          <cell r="F15">
            <v>0.81559999999999999</v>
          </cell>
          <cell r="G15">
            <v>0.91205000000000003</v>
          </cell>
          <cell r="H15">
            <v>1.0326499999999998</v>
          </cell>
        </row>
        <row r="16">
          <cell r="C16">
            <v>80</v>
          </cell>
          <cell r="D16">
            <v>20</v>
          </cell>
          <cell r="E16">
            <v>5</v>
          </cell>
          <cell r="F16">
            <v>1.5</v>
          </cell>
          <cell r="G16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70" zoomScaleNormal="70" workbookViewId="0">
      <selection activeCell="M47" sqref="M47"/>
    </sheetView>
  </sheetViews>
  <sheetFormatPr defaultRowHeight="15" x14ac:dyDescent="0.25"/>
  <sheetData>
    <row r="1" spans="1:29" x14ac:dyDescent="0.2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P1" t="s">
        <v>12</v>
      </c>
      <c r="R1" t="s">
        <v>12</v>
      </c>
      <c r="T1" t="s">
        <v>12</v>
      </c>
      <c r="V1" t="s">
        <v>12</v>
      </c>
      <c r="X1" t="s">
        <v>12</v>
      </c>
      <c r="Z1" t="s">
        <v>12</v>
      </c>
    </row>
    <row r="2" spans="1:29" x14ac:dyDescent="0.25">
      <c r="A2" s="1" t="s">
        <v>1</v>
      </c>
      <c r="B2" s="2">
        <v>1.1846000000000001</v>
      </c>
      <c r="C2" s="2">
        <v>1.2112000000000001</v>
      </c>
      <c r="D2">
        <v>2.0783</v>
      </c>
      <c r="E2">
        <v>1.9722</v>
      </c>
      <c r="F2">
        <v>2.2421000000000002</v>
      </c>
      <c r="G2">
        <v>2.2246999999999999</v>
      </c>
      <c r="H2">
        <v>2.1172</v>
      </c>
      <c r="I2">
        <v>2.4468000000000001</v>
      </c>
      <c r="J2">
        <v>1.7376</v>
      </c>
      <c r="K2">
        <v>1.7575000000000001</v>
      </c>
      <c r="L2">
        <v>0.90500000000000003</v>
      </c>
      <c r="M2">
        <v>0.87670000000000003</v>
      </c>
      <c r="O2" s="22">
        <f>AVERAGE(B2:C2)</f>
        <v>1.1979000000000002</v>
      </c>
      <c r="P2" s="34">
        <f>_xlfn.STDEV.P(B2:C2)</f>
        <v>1.3299999999999979E-2</v>
      </c>
      <c r="Q2" s="23">
        <f>AVERAGE(D2:E2)</f>
        <v>2.0252499999999998</v>
      </c>
      <c r="R2" s="34">
        <f>_xlfn.STDEV.P(D2:E2)</f>
        <v>5.3050000000000042E-2</v>
      </c>
      <c r="S2" s="24">
        <f>AVERAGE(F2:G2)</f>
        <v>2.2334000000000001</v>
      </c>
      <c r="T2" s="34">
        <f>_xlfn.STDEV.P(F2:G2)</f>
        <v>8.7000000000001521E-3</v>
      </c>
      <c r="U2" s="13">
        <f>AVERAGE(H2:I2)</f>
        <v>2.282</v>
      </c>
      <c r="V2" s="34">
        <f>_xlfn.STDEV.P(H2:I2)</f>
        <v>0.16480000000000006</v>
      </c>
      <c r="W2" s="25">
        <f>AVERAGE(J2:K2)</f>
        <v>1.7475499999999999</v>
      </c>
      <c r="X2" s="34">
        <f>_xlfn.STDEV.P(J2:K2)</f>
        <v>9.9500000000000144E-3</v>
      </c>
      <c r="Y2" s="26">
        <f>AVERAGE(L2:M2)</f>
        <v>0.89085000000000003</v>
      </c>
      <c r="Z2" s="34">
        <f>_xlfn.STDEV.P(L2:M2)</f>
        <v>1.4149999999999996E-2</v>
      </c>
    </row>
    <row r="3" spans="1:29" x14ac:dyDescent="0.25">
      <c r="A3" s="1" t="s">
        <v>2</v>
      </c>
      <c r="B3" s="2">
        <v>1.5685</v>
      </c>
      <c r="C3" s="2">
        <v>1.696</v>
      </c>
      <c r="D3">
        <v>1.8996</v>
      </c>
      <c r="E3">
        <v>1.6177999999999999</v>
      </c>
      <c r="F3">
        <v>1.8411</v>
      </c>
      <c r="G3">
        <v>1.6686000000000001</v>
      </c>
      <c r="H3">
        <v>0.98340000000000005</v>
      </c>
      <c r="I3">
        <v>1.0176000000000001</v>
      </c>
      <c r="J3">
        <v>1.9513</v>
      </c>
      <c r="K3">
        <v>2.1970000000000001</v>
      </c>
      <c r="L3">
        <v>1.8082</v>
      </c>
      <c r="M3">
        <v>2.0205000000000002</v>
      </c>
      <c r="O3" s="22">
        <f t="shared" ref="O3:O9" si="0">AVERAGE(B3:C3)</f>
        <v>1.63225</v>
      </c>
      <c r="P3" s="34">
        <f t="shared" ref="P3:P9" si="1">_xlfn.STDEV.P(B3:C3)</f>
        <v>6.3749999999999973E-2</v>
      </c>
      <c r="Q3" s="23">
        <f t="shared" ref="Q3:Q9" si="2">AVERAGE(D3:E3)</f>
        <v>1.7586999999999999</v>
      </c>
      <c r="R3" s="34">
        <f t="shared" ref="R3:R9" si="3">_xlfn.STDEV.P(D3:E3)</f>
        <v>0.14090000000000003</v>
      </c>
      <c r="S3" s="24">
        <f t="shared" ref="S2:S9" si="4">AVERAGE(L3:M3)</f>
        <v>1.9143500000000002</v>
      </c>
      <c r="T3" s="34">
        <f t="shared" ref="T3:T9" si="5">_xlfn.STDEV.P(F3:G3)</f>
        <v>8.6249999999999938E-2</v>
      </c>
      <c r="U3" s="13">
        <f t="shared" ref="U3:U9" si="6">AVERAGE(H3:I3)</f>
        <v>1.0005000000000002</v>
      </c>
      <c r="V3" s="34">
        <f t="shared" ref="V3:V9" si="7">_xlfn.STDEV.P(H3:I3)</f>
        <v>1.7100000000000004E-2</v>
      </c>
      <c r="W3" s="25">
        <f t="shared" ref="W3:W9" si="8">AVERAGE(J3:K3)</f>
        <v>2.0741499999999999</v>
      </c>
      <c r="X3" s="34">
        <f t="shared" ref="X3:X9" si="9">_xlfn.STDEV.P(J3:K3)</f>
        <v>0.12285000000000001</v>
      </c>
      <c r="Y3" s="25">
        <f t="shared" ref="Y3:Y9" si="10">AVERAGE(R3:S3)</f>
        <v>1.027625</v>
      </c>
      <c r="Z3" s="34">
        <f t="shared" ref="Z3:Z9" si="11">_xlfn.STDEV.P(L3:M3)</f>
        <v>0.10615000000000008</v>
      </c>
    </row>
    <row r="4" spans="1:29" x14ac:dyDescent="0.25">
      <c r="A4" s="1" t="s">
        <v>3</v>
      </c>
      <c r="B4" s="3">
        <v>0.48659999999999998</v>
      </c>
      <c r="C4" s="3">
        <v>0.50180000000000002</v>
      </c>
      <c r="D4">
        <v>2.0990000000000002</v>
      </c>
      <c r="E4">
        <v>1.7157</v>
      </c>
      <c r="F4">
        <v>1.8812</v>
      </c>
      <c r="G4">
        <v>1.9198</v>
      </c>
      <c r="H4">
        <v>2.1802999999999999</v>
      </c>
      <c r="I4">
        <v>2.1168</v>
      </c>
      <c r="J4">
        <v>2.2052999999999998</v>
      </c>
      <c r="K4">
        <v>2.1265000000000001</v>
      </c>
      <c r="L4">
        <v>2.2934000000000001</v>
      </c>
      <c r="M4">
        <v>2.0952999999999999</v>
      </c>
      <c r="O4" s="27">
        <f t="shared" si="0"/>
        <v>0.49419999999999997</v>
      </c>
      <c r="P4" s="34">
        <f t="shared" si="1"/>
        <v>7.6000000000000234E-3</v>
      </c>
      <c r="Q4" s="23">
        <f t="shared" si="2"/>
        <v>1.9073500000000001</v>
      </c>
      <c r="R4" s="34">
        <f t="shared" si="3"/>
        <v>0.1916500000000001</v>
      </c>
      <c r="S4" s="24">
        <f t="shared" si="4"/>
        <v>2.19435</v>
      </c>
      <c r="T4" s="34">
        <f t="shared" si="5"/>
        <v>1.9299999999999984E-2</v>
      </c>
      <c r="U4" s="13">
        <f t="shared" si="6"/>
        <v>2.1485500000000002</v>
      </c>
      <c r="V4" s="34">
        <f t="shared" si="7"/>
        <v>3.1749999999999945E-2</v>
      </c>
      <c r="W4" s="25">
        <f t="shared" si="8"/>
        <v>2.1658999999999997</v>
      </c>
      <c r="X4" s="34">
        <f t="shared" si="9"/>
        <v>3.939999999999988E-2</v>
      </c>
      <c r="Y4" s="25">
        <f t="shared" si="10"/>
        <v>1.1930000000000001</v>
      </c>
      <c r="Z4" s="34">
        <f t="shared" si="11"/>
        <v>9.9050000000000082E-2</v>
      </c>
    </row>
    <row r="5" spans="1:29" x14ac:dyDescent="0.25">
      <c r="A5" s="1" t="s">
        <v>4</v>
      </c>
      <c r="B5" s="3">
        <v>0.91</v>
      </c>
      <c r="C5" s="3">
        <v>1.0552999999999999</v>
      </c>
      <c r="D5">
        <v>1.962</v>
      </c>
      <c r="E5">
        <v>1.6576</v>
      </c>
      <c r="F5">
        <v>2.5333000000000001</v>
      </c>
      <c r="G5">
        <v>2.1017999999999999</v>
      </c>
      <c r="H5">
        <v>2.4546999999999999</v>
      </c>
      <c r="I5">
        <v>2.0627</v>
      </c>
      <c r="J5">
        <v>2.2778</v>
      </c>
      <c r="K5">
        <v>2.1865000000000001</v>
      </c>
      <c r="L5">
        <v>1.8985000000000001</v>
      </c>
      <c r="M5">
        <v>2.2128999999999999</v>
      </c>
      <c r="O5" s="27">
        <f t="shared" si="0"/>
        <v>0.98265000000000002</v>
      </c>
      <c r="P5" s="34">
        <f t="shared" si="1"/>
        <v>7.2649999999999937E-2</v>
      </c>
      <c r="Q5" s="23">
        <f t="shared" si="2"/>
        <v>1.8098000000000001</v>
      </c>
      <c r="R5" s="34">
        <f t="shared" si="3"/>
        <v>0.1522</v>
      </c>
      <c r="S5" s="24">
        <f t="shared" si="4"/>
        <v>2.0556999999999999</v>
      </c>
      <c r="T5" s="34">
        <f t="shared" si="5"/>
        <v>0.21575000000000011</v>
      </c>
      <c r="U5" s="28">
        <f t="shared" si="6"/>
        <v>2.2587000000000002</v>
      </c>
      <c r="V5" s="34">
        <f t="shared" si="7"/>
        <v>0.19599999999999995</v>
      </c>
      <c r="W5" s="29">
        <f t="shared" si="8"/>
        <v>2.2321499999999999</v>
      </c>
      <c r="X5" s="36">
        <f t="shared" si="9"/>
        <v>4.5649999999999968E-2</v>
      </c>
      <c r="Y5" s="25">
        <f t="shared" si="10"/>
        <v>1.10395</v>
      </c>
      <c r="Z5" s="34">
        <f t="shared" si="11"/>
        <v>0.1571999999999999</v>
      </c>
    </row>
    <row r="6" spans="1:29" x14ac:dyDescent="0.25">
      <c r="A6" s="1" t="s">
        <v>5</v>
      </c>
      <c r="B6" s="3">
        <v>1.4149</v>
      </c>
      <c r="C6" s="3">
        <v>1.4596</v>
      </c>
      <c r="D6">
        <v>2.2966000000000002</v>
      </c>
      <c r="E6">
        <v>2.1669999999999998</v>
      </c>
      <c r="F6">
        <v>2.3673000000000002</v>
      </c>
      <c r="G6">
        <v>2.3397999999999999</v>
      </c>
      <c r="H6">
        <v>1.5645</v>
      </c>
      <c r="I6">
        <v>1.5233000000000001</v>
      </c>
      <c r="J6">
        <v>2.2158000000000002</v>
      </c>
      <c r="K6">
        <v>2.2581000000000002</v>
      </c>
      <c r="L6">
        <v>0.86919999999999997</v>
      </c>
      <c r="M6">
        <v>0.83599999999999997</v>
      </c>
      <c r="O6" s="27">
        <f t="shared" si="0"/>
        <v>1.4372500000000001</v>
      </c>
      <c r="P6" s="34">
        <f t="shared" si="1"/>
        <v>2.2349999999999981E-2</v>
      </c>
      <c r="Q6" s="30">
        <f t="shared" si="2"/>
        <v>2.2317999999999998</v>
      </c>
      <c r="R6" s="34">
        <f t="shared" si="3"/>
        <v>6.4800000000000191E-2</v>
      </c>
      <c r="S6" s="31">
        <f t="shared" si="4"/>
        <v>0.85260000000000002</v>
      </c>
      <c r="T6" s="34">
        <f t="shared" si="5"/>
        <v>1.3750000000000151E-2</v>
      </c>
      <c r="U6" s="28">
        <f t="shared" si="6"/>
        <v>1.5439000000000001</v>
      </c>
      <c r="V6" s="34">
        <f t="shared" si="7"/>
        <v>2.0599999999999952E-2</v>
      </c>
      <c r="W6" s="29">
        <f t="shared" si="8"/>
        <v>2.2369500000000002</v>
      </c>
      <c r="X6" s="36">
        <f t="shared" si="9"/>
        <v>2.1150000000000002E-2</v>
      </c>
      <c r="Y6" s="32">
        <f t="shared" si="10"/>
        <v>0.45870000000000011</v>
      </c>
      <c r="Z6" s="34">
        <f t="shared" si="11"/>
        <v>1.6600000000000004E-2</v>
      </c>
    </row>
    <row r="7" spans="1:29" x14ac:dyDescent="0.25">
      <c r="A7" s="1" t="s">
        <v>6</v>
      </c>
      <c r="B7" s="3">
        <v>1.835</v>
      </c>
      <c r="C7" s="3">
        <v>1.7053</v>
      </c>
      <c r="D7">
        <v>1.7687999999999999</v>
      </c>
      <c r="E7">
        <v>1.8922000000000001</v>
      </c>
      <c r="F7">
        <v>2.3883999999999999</v>
      </c>
      <c r="G7">
        <v>2.2408000000000001</v>
      </c>
      <c r="H7">
        <v>2.3742999999999999</v>
      </c>
      <c r="I7">
        <v>1.996</v>
      </c>
      <c r="J7">
        <v>1.7437</v>
      </c>
      <c r="K7">
        <v>1.6763999999999999</v>
      </c>
      <c r="L7">
        <v>1.4461999999999999</v>
      </c>
      <c r="M7">
        <v>1.5154000000000001</v>
      </c>
      <c r="O7" s="27">
        <f t="shared" si="0"/>
        <v>1.7701500000000001</v>
      </c>
      <c r="P7" s="34">
        <f t="shared" si="1"/>
        <v>6.4849999999999963E-2</v>
      </c>
      <c r="Q7" s="30">
        <f t="shared" si="2"/>
        <v>1.8305</v>
      </c>
      <c r="R7" s="34">
        <f t="shared" si="3"/>
        <v>6.1700000000000088E-2</v>
      </c>
      <c r="S7" s="31">
        <f t="shared" si="4"/>
        <v>1.4807999999999999</v>
      </c>
      <c r="T7" s="34">
        <f t="shared" si="5"/>
        <v>7.3799999999999866E-2</v>
      </c>
      <c r="U7" s="28">
        <f t="shared" si="6"/>
        <v>2.1851500000000001</v>
      </c>
      <c r="V7" s="34">
        <f t="shared" si="7"/>
        <v>0.18914999999999993</v>
      </c>
      <c r="W7" s="29">
        <f t="shared" si="8"/>
        <v>1.7100499999999998</v>
      </c>
      <c r="X7" s="36">
        <f t="shared" si="9"/>
        <v>3.3650000000000069E-2</v>
      </c>
      <c r="Y7" s="33">
        <f t="shared" si="10"/>
        <v>0.77124999999999999</v>
      </c>
      <c r="Z7" s="34">
        <f t="shared" si="11"/>
        <v>3.4600000000000075E-2</v>
      </c>
    </row>
    <row r="8" spans="1:29" x14ac:dyDescent="0.25">
      <c r="A8" s="1" t="s">
        <v>7</v>
      </c>
      <c r="B8" s="3">
        <v>2.2837000000000001</v>
      </c>
      <c r="C8" s="3">
        <v>1.9904999999999999</v>
      </c>
      <c r="D8">
        <v>1.8669</v>
      </c>
      <c r="E8">
        <v>2.1160000000000001</v>
      </c>
      <c r="F8">
        <v>2.2469000000000001</v>
      </c>
      <c r="G8">
        <v>2.3182999999999998</v>
      </c>
      <c r="H8">
        <v>2.2856999999999998</v>
      </c>
      <c r="I8">
        <v>2.0613999999999999</v>
      </c>
      <c r="J8">
        <v>2.3651</v>
      </c>
      <c r="K8">
        <v>2.1009000000000002</v>
      </c>
      <c r="L8">
        <v>2.2040000000000002</v>
      </c>
      <c r="M8">
        <v>2.1737000000000002</v>
      </c>
      <c r="O8" s="22">
        <f t="shared" si="0"/>
        <v>2.1371000000000002</v>
      </c>
      <c r="P8" s="34">
        <f t="shared" si="1"/>
        <v>0.14660000000000006</v>
      </c>
      <c r="Q8" s="30">
        <f t="shared" si="2"/>
        <v>1.9914499999999999</v>
      </c>
      <c r="R8" s="34">
        <f t="shared" si="3"/>
        <v>0.12455000000000005</v>
      </c>
      <c r="S8" s="31">
        <f t="shared" si="4"/>
        <v>2.1888500000000004</v>
      </c>
      <c r="T8" s="34">
        <f t="shared" si="5"/>
        <v>3.5699999999999843E-2</v>
      </c>
      <c r="U8" s="25">
        <f t="shared" si="6"/>
        <v>2.1735499999999996</v>
      </c>
      <c r="V8" s="34">
        <f t="shared" si="7"/>
        <v>0.11214999999999997</v>
      </c>
      <c r="W8" s="33">
        <f t="shared" si="8"/>
        <v>2.2330000000000001</v>
      </c>
      <c r="X8" s="34">
        <f t="shared" si="9"/>
        <v>0.13209999999999988</v>
      </c>
      <c r="Y8" s="32">
        <f t="shared" si="10"/>
        <v>1.1567000000000003</v>
      </c>
      <c r="Z8" s="34">
        <f t="shared" si="11"/>
        <v>1.5149999999999997E-2</v>
      </c>
    </row>
    <row r="9" spans="1:29" x14ac:dyDescent="0.25">
      <c r="A9" s="1" t="s">
        <v>8</v>
      </c>
      <c r="B9" s="3">
        <v>2.2075</v>
      </c>
      <c r="C9" s="3">
        <v>2.2359</v>
      </c>
      <c r="D9">
        <v>1.9537</v>
      </c>
      <c r="E9">
        <v>2.2595999999999998</v>
      </c>
      <c r="F9">
        <v>1.5992</v>
      </c>
      <c r="G9">
        <v>1.4253</v>
      </c>
      <c r="H9">
        <v>2.0213000000000001</v>
      </c>
      <c r="I9">
        <v>1.9791000000000001</v>
      </c>
      <c r="J9">
        <v>2.5583</v>
      </c>
      <c r="K9">
        <v>2.2774999999999999</v>
      </c>
      <c r="L9">
        <v>2.3803000000000001</v>
      </c>
      <c r="M9">
        <v>2.1183000000000001</v>
      </c>
      <c r="O9" s="22">
        <f t="shared" si="0"/>
        <v>2.2217000000000002</v>
      </c>
      <c r="P9" s="34">
        <f t="shared" si="1"/>
        <v>1.419999999999999E-2</v>
      </c>
      <c r="Q9" s="30">
        <f t="shared" si="2"/>
        <v>2.1066500000000001</v>
      </c>
      <c r="R9" s="34">
        <f t="shared" si="3"/>
        <v>0.15294999999999992</v>
      </c>
      <c r="S9" s="31">
        <f t="shared" si="4"/>
        <v>2.2492999999999999</v>
      </c>
      <c r="T9" s="34">
        <f t="shared" si="5"/>
        <v>8.6949999999999972E-2</v>
      </c>
      <c r="U9" s="25">
        <f t="shared" si="6"/>
        <v>2.0002</v>
      </c>
      <c r="V9" s="34">
        <f t="shared" si="7"/>
        <v>2.1100000000000008E-2</v>
      </c>
      <c r="W9" s="33">
        <f t="shared" si="8"/>
        <v>2.4178999999999999</v>
      </c>
      <c r="X9" s="34">
        <f t="shared" si="9"/>
        <v>0.14040000000000008</v>
      </c>
      <c r="Y9" s="33">
        <f t="shared" si="10"/>
        <v>1.2011249999999998</v>
      </c>
      <c r="Z9" s="34">
        <f t="shared" si="11"/>
        <v>0.13100000000000001</v>
      </c>
    </row>
    <row r="10" spans="1:29" x14ac:dyDescent="0.25"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x14ac:dyDescent="0.25">
      <c r="T11" s="17" t="s">
        <v>25</v>
      </c>
      <c r="U11" s="17"/>
      <c r="V11" s="17" t="s">
        <v>26</v>
      </c>
      <c r="W11" s="17"/>
      <c r="X11" s="17" t="s">
        <v>27</v>
      </c>
      <c r="Y11" s="17"/>
      <c r="Z11" s="17" t="s">
        <v>28</v>
      </c>
      <c r="AA11" s="17"/>
      <c r="AB11" s="17" t="s">
        <v>29</v>
      </c>
      <c r="AC11" s="17"/>
    </row>
    <row r="12" spans="1:29" x14ac:dyDescent="0.25">
      <c r="C12" t="s">
        <v>9</v>
      </c>
      <c r="Q12" s="1" t="s">
        <v>0</v>
      </c>
      <c r="R12">
        <v>1</v>
      </c>
      <c r="S12">
        <v>2</v>
      </c>
      <c r="T12">
        <v>3</v>
      </c>
      <c r="U12">
        <v>4</v>
      </c>
      <c r="V12">
        <v>5</v>
      </c>
      <c r="W12">
        <v>6</v>
      </c>
      <c r="X12">
        <v>7</v>
      </c>
      <c r="Y12">
        <v>8</v>
      </c>
      <c r="Z12">
        <v>9</v>
      </c>
      <c r="AA12">
        <v>10</v>
      </c>
      <c r="AB12">
        <v>11</v>
      </c>
      <c r="AC12">
        <v>12</v>
      </c>
    </row>
    <row r="13" spans="1:29" x14ac:dyDescent="0.25">
      <c r="C13" s="3">
        <f>B4</f>
        <v>0.48659999999999998</v>
      </c>
      <c r="D13" s="3">
        <f>B5</f>
        <v>0.91</v>
      </c>
      <c r="E13" s="3">
        <f>B6</f>
        <v>1.4149</v>
      </c>
      <c r="F13" s="3">
        <f>B7</f>
        <v>1.835</v>
      </c>
      <c r="G13" s="3">
        <f>B8</f>
        <v>2.2837000000000001</v>
      </c>
      <c r="H13" s="3">
        <f>B9</f>
        <v>2.2075</v>
      </c>
      <c r="Q13" s="1" t="s">
        <v>1</v>
      </c>
      <c r="R13" s="4" t="s">
        <v>13</v>
      </c>
      <c r="S13" s="4"/>
      <c r="T13" s="10" t="s">
        <v>30</v>
      </c>
      <c r="U13" s="10"/>
      <c r="V13" s="18" t="s">
        <v>30</v>
      </c>
      <c r="W13" s="18"/>
      <c r="X13" s="5" t="s">
        <v>41</v>
      </c>
      <c r="Y13" s="5"/>
      <c r="Z13" s="7" t="s">
        <v>16</v>
      </c>
      <c r="AA13" s="7"/>
      <c r="AB13" s="19" t="s">
        <v>22</v>
      </c>
      <c r="AC13" s="19"/>
    </row>
    <row r="14" spans="1:29" x14ac:dyDescent="0.25">
      <c r="C14" s="3">
        <f>C4</f>
        <v>0.50180000000000002</v>
      </c>
      <c r="D14" s="3">
        <f>C5</f>
        <v>1.0552999999999999</v>
      </c>
      <c r="E14" s="3">
        <f>C6</f>
        <v>1.4596</v>
      </c>
      <c r="F14" s="3">
        <f>C7</f>
        <v>1.7053</v>
      </c>
      <c r="G14" s="3">
        <f>C8</f>
        <v>1.9904999999999999</v>
      </c>
      <c r="H14" s="3">
        <f>C9</f>
        <v>2.2359</v>
      </c>
      <c r="Q14" s="1" t="s">
        <v>2</v>
      </c>
      <c r="R14" s="4"/>
      <c r="S14" s="4"/>
      <c r="T14" s="10" t="s">
        <v>31</v>
      </c>
      <c r="U14" s="10"/>
      <c r="V14" s="18" t="s">
        <v>31</v>
      </c>
      <c r="W14" s="18"/>
      <c r="X14" s="5" t="s">
        <v>42</v>
      </c>
      <c r="Y14" s="5"/>
      <c r="Z14" s="7" t="s">
        <v>44</v>
      </c>
      <c r="AA14" s="7"/>
      <c r="AB14" s="7" t="s">
        <v>48</v>
      </c>
      <c r="AC14" s="7"/>
    </row>
    <row r="15" spans="1:29" x14ac:dyDescent="0.25">
      <c r="B15" t="s">
        <v>10</v>
      </c>
      <c r="C15">
        <f>AVERAGE(C13:C14)</f>
        <v>0.49419999999999997</v>
      </c>
      <c r="D15">
        <f t="shared" ref="D15:H15" si="12">AVERAGE(D13:D14)</f>
        <v>0.98265000000000002</v>
      </c>
      <c r="E15">
        <f t="shared" si="12"/>
        <v>1.4372500000000001</v>
      </c>
      <c r="F15">
        <f t="shared" si="12"/>
        <v>1.7701500000000001</v>
      </c>
      <c r="G15">
        <f t="shared" si="12"/>
        <v>2.1371000000000002</v>
      </c>
      <c r="H15">
        <f t="shared" si="12"/>
        <v>2.2217000000000002</v>
      </c>
      <c r="Q15" s="1" t="s">
        <v>3</v>
      </c>
      <c r="R15" s="8" t="s">
        <v>18</v>
      </c>
      <c r="S15" s="8"/>
      <c r="T15" s="10" t="s">
        <v>32</v>
      </c>
      <c r="U15" s="10"/>
      <c r="V15" s="18" t="s">
        <v>38</v>
      </c>
      <c r="W15" s="18"/>
      <c r="X15" s="5" t="s">
        <v>43</v>
      </c>
      <c r="Y15" s="5"/>
      <c r="Z15" s="7" t="s">
        <v>45</v>
      </c>
      <c r="AA15" s="7"/>
      <c r="AB15" s="7" t="s">
        <v>49</v>
      </c>
      <c r="AC15" s="7"/>
    </row>
    <row r="16" spans="1:29" x14ac:dyDescent="0.25">
      <c r="B16" t="s">
        <v>11</v>
      </c>
      <c r="C16">
        <v>80</v>
      </c>
      <c r="D16">
        <v>20</v>
      </c>
      <c r="E16">
        <v>5</v>
      </c>
      <c r="F16">
        <v>1.5</v>
      </c>
      <c r="G16">
        <v>0.5</v>
      </c>
      <c r="H16">
        <v>0</v>
      </c>
      <c r="Q16" s="1" t="s">
        <v>4</v>
      </c>
      <c r="R16" s="8"/>
      <c r="S16" s="8"/>
      <c r="T16" s="10" t="s">
        <v>33</v>
      </c>
      <c r="U16" s="10"/>
      <c r="V16" s="18" t="s">
        <v>39</v>
      </c>
      <c r="W16" s="18"/>
      <c r="X16" s="6" t="s">
        <v>34</v>
      </c>
      <c r="Y16" s="6"/>
      <c r="Z16" s="21" t="s">
        <v>14</v>
      </c>
      <c r="AA16" s="21"/>
      <c r="AB16" s="7" t="s">
        <v>50</v>
      </c>
      <c r="AC16" s="7"/>
    </row>
    <row r="17" spans="2:29" x14ac:dyDescent="0.25">
      <c r="Q17" s="1" t="s">
        <v>5</v>
      </c>
      <c r="R17" s="8"/>
      <c r="S17" s="8"/>
      <c r="T17" s="11" t="s">
        <v>34</v>
      </c>
      <c r="U17" s="11"/>
      <c r="V17" s="20" t="s">
        <v>34</v>
      </c>
      <c r="W17" s="20"/>
      <c r="X17" s="6" t="s">
        <v>35</v>
      </c>
      <c r="Y17" s="6"/>
      <c r="Z17" s="21" t="s">
        <v>24</v>
      </c>
      <c r="AA17" s="21"/>
      <c r="AB17" s="14" t="s">
        <v>20</v>
      </c>
      <c r="AC17" s="14"/>
    </row>
    <row r="18" spans="2:29" x14ac:dyDescent="0.25">
      <c r="C18" s="3">
        <f>H15</f>
        <v>2.2217000000000002</v>
      </c>
      <c r="D18" s="2">
        <f>EXP(-(C18-1.9212)/0.32)</f>
        <v>0.39099422067044953</v>
      </c>
      <c r="E18">
        <v>0</v>
      </c>
      <c r="Q18" s="1" t="s">
        <v>6</v>
      </c>
      <c r="R18" s="8"/>
      <c r="S18" s="8"/>
      <c r="T18" s="11" t="s">
        <v>35</v>
      </c>
      <c r="U18" s="11"/>
      <c r="V18" s="20" t="s">
        <v>35</v>
      </c>
      <c r="W18" s="20"/>
      <c r="X18" s="6" t="s">
        <v>36</v>
      </c>
      <c r="Y18" s="6"/>
      <c r="Z18" s="21" t="s">
        <v>23</v>
      </c>
      <c r="AA18" s="21"/>
      <c r="AB18" s="9" t="s">
        <v>17</v>
      </c>
      <c r="AC18" s="9"/>
    </row>
    <row r="19" spans="2:29" x14ac:dyDescent="0.25">
      <c r="C19" s="3">
        <f>G15</f>
        <v>2.1371000000000002</v>
      </c>
      <c r="D19" s="2">
        <f t="shared" ref="D19:D23" si="13">EXP(-(C19-1.9212)/0.32)</f>
        <v>0.50931555685273189</v>
      </c>
      <c r="E19">
        <v>0.5</v>
      </c>
      <c r="Q19" s="1" t="s">
        <v>7</v>
      </c>
      <c r="R19" s="8"/>
      <c r="S19" s="8"/>
      <c r="T19" s="11" t="s">
        <v>36</v>
      </c>
      <c r="U19" s="11"/>
      <c r="V19" s="20" t="s">
        <v>36</v>
      </c>
      <c r="W19" s="20"/>
      <c r="X19" s="7" t="s">
        <v>21</v>
      </c>
      <c r="Y19" s="7"/>
      <c r="Z19" s="9" t="s">
        <v>46</v>
      </c>
      <c r="AA19" s="9"/>
      <c r="AB19" s="9" t="s">
        <v>15</v>
      </c>
      <c r="AC19" s="9"/>
    </row>
    <row r="20" spans="2:29" x14ac:dyDescent="0.25">
      <c r="C20" s="3">
        <f>F15</f>
        <v>1.7701500000000001</v>
      </c>
      <c r="D20" s="2">
        <f t="shared" si="13"/>
        <v>1.6032474844276343</v>
      </c>
      <c r="E20">
        <v>1.5</v>
      </c>
      <c r="Q20" s="1" t="s">
        <v>8</v>
      </c>
      <c r="R20" s="8"/>
      <c r="S20" s="8"/>
      <c r="T20" s="11" t="s">
        <v>37</v>
      </c>
      <c r="U20" s="11"/>
      <c r="V20" s="20" t="s">
        <v>40</v>
      </c>
      <c r="W20" s="20"/>
      <c r="X20" s="7" t="s">
        <v>19</v>
      </c>
      <c r="Y20" s="7"/>
      <c r="Z20" s="9" t="s">
        <v>47</v>
      </c>
      <c r="AA20" s="9"/>
      <c r="AB20" s="9" t="s">
        <v>15</v>
      </c>
      <c r="AC20" s="9"/>
    </row>
    <row r="21" spans="2:29" x14ac:dyDescent="0.25">
      <c r="C21" s="3">
        <f>E15</f>
        <v>1.4372500000000001</v>
      </c>
      <c r="D21" s="2">
        <f t="shared" si="13"/>
        <v>4.5373527623698893</v>
      </c>
      <c r="E21">
        <v>5</v>
      </c>
      <c r="AB21" s="15"/>
      <c r="AC21" s="15"/>
    </row>
    <row r="22" spans="2:29" x14ac:dyDescent="0.25">
      <c r="C22" s="3">
        <f>D15</f>
        <v>0.98265000000000002</v>
      </c>
      <c r="D22" s="2">
        <f t="shared" si="13"/>
        <v>18.783310759204895</v>
      </c>
      <c r="E22">
        <v>20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5"/>
      <c r="AC22" s="15"/>
    </row>
    <row r="23" spans="2:29" x14ac:dyDescent="0.25">
      <c r="C23" s="3">
        <f>C15</f>
        <v>0.49419999999999997</v>
      </c>
      <c r="D23" s="2">
        <f t="shared" si="13"/>
        <v>86.43347129171714</v>
      </c>
      <c r="E23">
        <v>80</v>
      </c>
      <c r="Q23" s="35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7"/>
      <c r="AC23" s="37"/>
    </row>
    <row r="24" spans="2:29" x14ac:dyDescent="0.25">
      <c r="Q24" s="35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2:29" x14ac:dyDescent="0.25">
      <c r="Q25" s="35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2:29" x14ac:dyDescent="0.25">
      <c r="Q26" s="35"/>
      <c r="R26" s="34"/>
      <c r="S26" s="34"/>
      <c r="T26" s="34"/>
      <c r="U26" s="34"/>
      <c r="V26" s="34"/>
      <c r="W26" s="34"/>
      <c r="X26" s="34"/>
      <c r="Y26" s="34"/>
      <c r="Z26" s="36"/>
      <c r="AA26" s="36"/>
      <c r="AB26" s="34"/>
      <c r="AC26" s="34"/>
    </row>
    <row r="27" spans="2:29" x14ac:dyDescent="0.25">
      <c r="Q27" s="35"/>
      <c r="R27" s="34"/>
      <c r="S27" s="34"/>
      <c r="T27" s="34"/>
      <c r="U27" s="34"/>
      <c r="V27" s="34"/>
      <c r="W27" s="34"/>
      <c r="X27" s="34"/>
      <c r="Y27" s="34"/>
      <c r="Z27" s="36"/>
      <c r="AA27" s="36"/>
      <c r="AB27" s="37"/>
      <c r="AC27" s="37"/>
    </row>
    <row r="28" spans="2:29" x14ac:dyDescent="0.25">
      <c r="Q28" s="35"/>
      <c r="R28" s="34"/>
      <c r="S28" s="34"/>
      <c r="T28" s="34"/>
      <c r="U28" s="34"/>
      <c r="V28" s="34"/>
      <c r="W28" s="34"/>
      <c r="X28" s="34"/>
      <c r="Y28" s="34"/>
      <c r="Z28" s="36"/>
      <c r="AA28" s="36"/>
      <c r="AB28" s="34"/>
      <c r="AC28" s="34"/>
    </row>
    <row r="29" spans="2:29" x14ac:dyDescent="0.25"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2:29" x14ac:dyDescent="0.25">
      <c r="B30" s="12" t="s">
        <v>10</v>
      </c>
      <c r="C30" s="12" t="s">
        <v>11</v>
      </c>
      <c r="D30" s="12" t="s">
        <v>51</v>
      </c>
      <c r="E30" s="38" t="s">
        <v>11</v>
      </c>
      <c r="F30" s="12" t="s">
        <v>10</v>
      </c>
      <c r="G30" s="12" t="s">
        <v>11</v>
      </c>
      <c r="H30" s="12" t="s">
        <v>51</v>
      </c>
      <c r="I30" s="38" t="s">
        <v>11</v>
      </c>
      <c r="J30" s="12" t="s">
        <v>10</v>
      </c>
      <c r="K30" s="12" t="s">
        <v>11</v>
      </c>
      <c r="L30" s="12" t="s">
        <v>51</v>
      </c>
      <c r="M30" s="38" t="s">
        <v>11</v>
      </c>
      <c r="N30" s="12" t="s">
        <v>10</v>
      </c>
      <c r="O30" s="12" t="s">
        <v>11</v>
      </c>
      <c r="P30" s="12" t="s">
        <v>51</v>
      </c>
      <c r="Q30" s="38" t="s">
        <v>11</v>
      </c>
      <c r="R30" s="12" t="s">
        <v>10</v>
      </c>
      <c r="S30" s="12" t="s">
        <v>11</v>
      </c>
      <c r="T30" s="12" t="s">
        <v>51</v>
      </c>
      <c r="U30" s="38" t="s">
        <v>11</v>
      </c>
      <c r="V30" s="35"/>
      <c r="W30" s="35"/>
      <c r="X30" s="35"/>
      <c r="Y30" s="35"/>
      <c r="Z30" s="35"/>
      <c r="AA30" s="35"/>
      <c r="AB30" s="35"/>
      <c r="AC30" s="35"/>
    </row>
    <row r="31" spans="2:29" x14ac:dyDescent="0.25">
      <c r="B31" s="23">
        <v>2.0252499999999998</v>
      </c>
      <c r="C31" s="35">
        <f>EXP(-(B31-1.9212)/0.32)</f>
        <v>0.72241446756252081</v>
      </c>
      <c r="D31">
        <v>1</v>
      </c>
      <c r="E31" s="39">
        <f>C31*D31</f>
        <v>0.72241446756252081</v>
      </c>
      <c r="F31" s="24">
        <v>2.2334000000000001</v>
      </c>
      <c r="G31" s="35">
        <f>EXP(-(F31-1.9212)/0.32)</f>
        <v>0.37695668199721588</v>
      </c>
      <c r="H31">
        <v>1</v>
      </c>
      <c r="I31" s="39">
        <f>G31*H31</f>
        <v>0.37695668199721588</v>
      </c>
      <c r="J31" s="13">
        <v>2.282</v>
      </c>
      <c r="K31" s="35">
        <f>EXP(-(J31-1.9212)/0.32)</f>
        <v>0.32384184988399339</v>
      </c>
      <c r="L31">
        <v>1</v>
      </c>
      <c r="M31" s="39">
        <f>K31*L31</f>
        <v>0.32384184988399339</v>
      </c>
      <c r="N31" s="25">
        <v>1.7475499999999999</v>
      </c>
      <c r="O31" s="35">
        <f>EXP(-(N31-1.9212)/0.32)</f>
        <v>1.7205710645601944</v>
      </c>
      <c r="P31">
        <v>1</v>
      </c>
      <c r="Q31" s="39">
        <f>O31*P31</f>
        <v>1.7205710645601944</v>
      </c>
      <c r="R31" s="26">
        <v>0.89085000000000003</v>
      </c>
      <c r="S31" s="35">
        <f>EXP(-(R31-1.9212)/0.32)</f>
        <v>25.024209843062597</v>
      </c>
      <c r="T31">
        <v>1</v>
      </c>
      <c r="U31" s="39">
        <f>S31*T31</f>
        <v>25.024209843062597</v>
      </c>
    </row>
    <row r="32" spans="2:29" x14ac:dyDescent="0.25">
      <c r="B32" s="23">
        <v>1.7586999999999999</v>
      </c>
      <c r="C32" s="35">
        <f t="shared" ref="C32:C38" si="14">EXP(-(B32-1.9212)/0.32)</f>
        <v>1.6616523518925681</v>
      </c>
      <c r="D32">
        <v>1</v>
      </c>
      <c r="E32" s="39">
        <f t="shared" ref="E32:E38" si="15">C32*D32</f>
        <v>1.6616523518925681</v>
      </c>
      <c r="F32" s="24">
        <v>1.9143500000000002</v>
      </c>
      <c r="G32" s="35">
        <f t="shared" ref="G32:G38" si="16">EXP(-(F32-1.9212)/0.32)</f>
        <v>1.0216370073781835</v>
      </c>
      <c r="H32">
        <v>1</v>
      </c>
      <c r="I32" s="39">
        <f t="shared" ref="I32:I38" si="17">G32*H32</f>
        <v>1.0216370073781835</v>
      </c>
      <c r="J32" s="13">
        <v>1.0005000000000002</v>
      </c>
      <c r="K32" s="35">
        <f t="shared" ref="K32:K38" si="18">EXP(-(J32-1.9212)/0.32)</f>
        <v>17.764240927129823</v>
      </c>
      <c r="L32">
        <v>1</v>
      </c>
      <c r="M32" s="39">
        <f t="shared" ref="M32:M38" si="19">K32*L32</f>
        <v>17.764240927129823</v>
      </c>
      <c r="N32" s="25">
        <v>2.0741499999999999</v>
      </c>
      <c r="O32" s="35">
        <f t="shared" ref="O32:O38" si="20">EXP(-(N32-1.9212)/0.32)</f>
        <v>0.62004157297839824</v>
      </c>
      <c r="P32">
        <v>1</v>
      </c>
      <c r="Q32" s="39">
        <f t="shared" ref="Q32:Q38" si="21">O32*P32</f>
        <v>0.62004157297839824</v>
      </c>
      <c r="R32" s="25">
        <v>1.027625</v>
      </c>
      <c r="S32" s="35">
        <f t="shared" ref="S32:S38" si="22">EXP(-(R32-1.9212)/0.32)</f>
        <v>16.320498183176717</v>
      </c>
      <c r="T32">
        <v>1</v>
      </c>
      <c r="U32" s="39">
        <f t="shared" ref="U32:U38" si="23">S32*T32</f>
        <v>16.320498183176717</v>
      </c>
    </row>
    <row r="33" spans="2:21" x14ac:dyDescent="0.25">
      <c r="B33" s="23">
        <v>1.9073500000000001</v>
      </c>
      <c r="C33" s="35">
        <f t="shared" si="14"/>
        <v>1.0442315436759695</v>
      </c>
      <c r="D33">
        <v>1</v>
      </c>
      <c r="E33" s="39">
        <f t="shared" si="15"/>
        <v>1.0442315436759695</v>
      </c>
      <c r="F33" s="24">
        <v>2.19435</v>
      </c>
      <c r="G33" s="35">
        <f t="shared" si="16"/>
        <v>0.42588166627397706</v>
      </c>
      <c r="H33">
        <v>1</v>
      </c>
      <c r="I33" s="39">
        <f t="shared" si="17"/>
        <v>0.42588166627397706</v>
      </c>
      <c r="J33" s="13">
        <v>2.1485500000000002</v>
      </c>
      <c r="K33" s="35">
        <f t="shared" si="18"/>
        <v>0.49141379324861112</v>
      </c>
      <c r="L33">
        <v>1</v>
      </c>
      <c r="M33" s="39">
        <f t="shared" si="19"/>
        <v>0.49141379324861112</v>
      </c>
      <c r="N33" s="25">
        <v>2.1658999999999997</v>
      </c>
      <c r="O33" s="35">
        <f t="shared" si="20"/>
        <v>0.46547937055149363</v>
      </c>
      <c r="P33">
        <v>1</v>
      </c>
      <c r="Q33" s="39">
        <f t="shared" si="21"/>
        <v>0.46547937055149363</v>
      </c>
      <c r="R33" s="25">
        <v>1.1930000000000001</v>
      </c>
      <c r="S33" s="35">
        <f t="shared" si="22"/>
        <v>9.7340008623228069</v>
      </c>
      <c r="T33">
        <v>1</v>
      </c>
      <c r="U33" s="39">
        <f t="shared" si="23"/>
        <v>9.7340008623228069</v>
      </c>
    </row>
    <row r="34" spans="2:21" x14ac:dyDescent="0.25">
      <c r="B34" s="23">
        <v>1.8098000000000001</v>
      </c>
      <c r="C34" s="35">
        <f t="shared" si="14"/>
        <v>1.4164092898360161</v>
      </c>
      <c r="D34">
        <v>1</v>
      </c>
      <c r="E34" s="39">
        <f t="shared" si="15"/>
        <v>1.4164092898360161</v>
      </c>
      <c r="F34" s="24">
        <v>2.0556999999999999</v>
      </c>
      <c r="G34" s="35">
        <f t="shared" si="16"/>
        <v>0.65684152476288749</v>
      </c>
      <c r="H34">
        <v>1</v>
      </c>
      <c r="I34" s="39">
        <f t="shared" si="17"/>
        <v>0.65684152476288749</v>
      </c>
      <c r="J34" s="28">
        <v>2.2587000000000002</v>
      </c>
      <c r="K34" s="35">
        <f t="shared" si="18"/>
        <v>0.34830125444308507</v>
      </c>
      <c r="L34">
        <v>1</v>
      </c>
      <c r="M34" s="39">
        <f t="shared" si="19"/>
        <v>0.34830125444308507</v>
      </c>
      <c r="N34" s="29">
        <v>2.2321499999999999</v>
      </c>
      <c r="O34" s="35">
        <f t="shared" si="20"/>
        <v>0.37843204873590386</v>
      </c>
      <c r="P34">
        <v>1</v>
      </c>
      <c r="Q34" s="39">
        <f t="shared" si="21"/>
        <v>0.37843204873590386</v>
      </c>
      <c r="R34" s="25">
        <v>1.10395</v>
      </c>
      <c r="S34" s="35">
        <f t="shared" si="22"/>
        <v>12.857229369613112</v>
      </c>
      <c r="T34">
        <v>1</v>
      </c>
      <c r="U34" s="39">
        <f t="shared" si="23"/>
        <v>12.857229369613112</v>
      </c>
    </row>
    <row r="35" spans="2:21" x14ac:dyDescent="0.25">
      <c r="B35" s="30">
        <v>2.2317999999999998</v>
      </c>
      <c r="C35" s="35">
        <f t="shared" si="14"/>
        <v>0.3788461852288178</v>
      </c>
      <c r="D35">
        <v>1</v>
      </c>
      <c r="E35" s="39">
        <f t="shared" si="15"/>
        <v>0.3788461852288178</v>
      </c>
      <c r="F35" s="31">
        <v>0.85260000000000002</v>
      </c>
      <c r="G35" s="35">
        <f t="shared" si="16"/>
        <v>28.201495261617858</v>
      </c>
      <c r="H35">
        <v>1</v>
      </c>
      <c r="I35" s="39">
        <f t="shared" si="17"/>
        <v>28.201495261617858</v>
      </c>
      <c r="J35" s="28">
        <v>1.5439000000000001</v>
      </c>
      <c r="K35" s="35">
        <f t="shared" si="18"/>
        <v>3.2513246567725593</v>
      </c>
      <c r="L35">
        <v>1</v>
      </c>
      <c r="M35" s="39">
        <f t="shared" si="19"/>
        <v>3.2513246567725593</v>
      </c>
      <c r="N35" s="29">
        <v>2.2369500000000002</v>
      </c>
      <c r="O35" s="35">
        <f t="shared" si="20"/>
        <v>0.37279792953818658</v>
      </c>
      <c r="P35">
        <v>1</v>
      </c>
      <c r="Q35" s="39">
        <f t="shared" si="21"/>
        <v>0.37279792953818658</v>
      </c>
      <c r="R35" s="32">
        <v>0.45870000000000011</v>
      </c>
      <c r="S35" s="35">
        <f t="shared" si="22"/>
        <v>96.574284521707611</v>
      </c>
      <c r="T35">
        <v>1</v>
      </c>
      <c r="U35" s="39">
        <f t="shared" si="23"/>
        <v>96.574284521707611</v>
      </c>
    </row>
    <row r="36" spans="2:21" x14ac:dyDescent="0.25">
      <c r="B36" s="30">
        <v>1.8305</v>
      </c>
      <c r="C36" s="35">
        <f t="shared" si="14"/>
        <v>1.3276858973520873</v>
      </c>
      <c r="D36">
        <v>1</v>
      </c>
      <c r="E36" s="39">
        <f t="shared" si="15"/>
        <v>1.3276858973520873</v>
      </c>
      <c r="F36" s="31">
        <v>1.4807999999999999</v>
      </c>
      <c r="G36" s="35">
        <f t="shared" si="16"/>
        <v>3.9600236600157817</v>
      </c>
      <c r="H36">
        <v>1</v>
      </c>
      <c r="I36" s="39">
        <f t="shared" si="17"/>
        <v>3.9600236600157817</v>
      </c>
      <c r="J36" s="28">
        <v>2.1851500000000001</v>
      </c>
      <c r="K36" s="35">
        <f t="shared" si="18"/>
        <v>0.4383034720323486</v>
      </c>
      <c r="L36">
        <v>1</v>
      </c>
      <c r="M36" s="39">
        <f t="shared" si="19"/>
        <v>0.4383034720323486</v>
      </c>
      <c r="N36" s="29">
        <v>1.7100499999999998</v>
      </c>
      <c r="O36" s="35">
        <f t="shared" si="20"/>
        <v>1.9344900467166226</v>
      </c>
      <c r="P36">
        <v>1</v>
      </c>
      <c r="Q36" s="39">
        <f t="shared" si="21"/>
        <v>1.9344900467166226</v>
      </c>
      <c r="R36" s="33">
        <v>0.77124999999999999</v>
      </c>
      <c r="S36" s="35">
        <f t="shared" si="22"/>
        <v>36.364526399633483</v>
      </c>
      <c r="T36">
        <v>1</v>
      </c>
      <c r="U36" s="39">
        <f t="shared" si="23"/>
        <v>36.364526399633483</v>
      </c>
    </row>
    <row r="37" spans="2:21" x14ac:dyDescent="0.25">
      <c r="B37" s="30">
        <v>1.9914499999999999</v>
      </c>
      <c r="C37" s="35">
        <f t="shared" si="14"/>
        <v>0.80289506683014977</v>
      </c>
      <c r="D37">
        <v>1</v>
      </c>
      <c r="E37" s="39">
        <f t="shared" si="15"/>
        <v>0.80289506683014977</v>
      </c>
      <c r="F37" s="31">
        <v>2.1888500000000004</v>
      </c>
      <c r="G37" s="35">
        <f t="shared" si="16"/>
        <v>0.43326477424431892</v>
      </c>
      <c r="H37">
        <v>1</v>
      </c>
      <c r="I37" s="39">
        <f t="shared" si="17"/>
        <v>0.43326477424431892</v>
      </c>
      <c r="J37" s="25">
        <v>2.1735499999999996</v>
      </c>
      <c r="K37" s="35">
        <f t="shared" si="18"/>
        <v>0.45448346348405222</v>
      </c>
      <c r="L37">
        <v>1</v>
      </c>
      <c r="M37" s="39">
        <f t="shared" si="19"/>
        <v>0.45448346348405222</v>
      </c>
      <c r="N37" s="33">
        <v>2.2330000000000001</v>
      </c>
      <c r="O37" s="35">
        <f t="shared" si="20"/>
        <v>0.37742817246986576</v>
      </c>
      <c r="P37">
        <v>1</v>
      </c>
      <c r="Q37" s="39">
        <f t="shared" si="21"/>
        <v>0.37742817246986576</v>
      </c>
      <c r="R37" s="32">
        <v>1.1567000000000003</v>
      </c>
      <c r="S37" s="35">
        <f t="shared" si="22"/>
        <v>10.903267336940992</v>
      </c>
      <c r="T37">
        <v>1</v>
      </c>
      <c r="U37" s="39">
        <f t="shared" si="23"/>
        <v>10.903267336940992</v>
      </c>
    </row>
    <row r="38" spans="2:21" x14ac:dyDescent="0.25">
      <c r="B38" s="30">
        <v>2.1066500000000001</v>
      </c>
      <c r="C38" s="35">
        <f t="shared" si="14"/>
        <v>0.5601608804466135</v>
      </c>
      <c r="D38">
        <v>1</v>
      </c>
      <c r="E38" s="39">
        <f t="shared" si="15"/>
        <v>0.5601608804466135</v>
      </c>
      <c r="F38" s="31">
        <v>2.2492999999999999</v>
      </c>
      <c r="G38" s="35">
        <f t="shared" si="16"/>
        <v>0.3586843590280463</v>
      </c>
      <c r="H38">
        <v>1</v>
      </c>
      <c r="I38" s="39">
        <f t="shared" si="17"/>
        <v>0.3586843590280463</v>
      </c>
      <c r="J38" s="25">
        <v>2.0002</v>
      </c>
      <c r="K38" s="35">
        <f t="shared" si="18"/>
        <v>0.78123834222098398</v>
      </c>
      <c r="L38">
        <v>1</v>
      </c>
      <c r="M38" s="39">
        <f t="shared" si="19"/>
        <v>0.78123834222098398</v>
      </c>
      <c r="N38" s="33">
        <v>2.4178999999999999</v>
      </c>
      <c r="O38" s="35">
        <f t="shared" si="20"/>
        <v>0.21178418883377348</v>
      </c>
      <c r="P38">
        <v>1</v>
      </c>
      <c r="Q38" s="39">
        <f t="shared" si="21"/>
        <v>0.21178418883377348</v>
      </c>
      <c r="R38" s="33">
        <v>1.2011249999999998</v>
      </c>
      <c r="S38" s="35">
        <f t="shared" si="22"/>
        <v>9.4899597850539852</v>
      </c>
      <c r="T38">
        <v>1</v>
      </c>
      <c r="U38" s="39">
        <f t="shared" si="23"/>
        <v>9.4899597850539852</v>
      </c>
    </row>
  </sheetData>
  <mergeCells count="55">
    <mergeCell ref="AB22:AC22"/>
    <mergeCell ref="T11:U11"/>
    <mergeCell ref="V11:W11"/>
    <mergeCell ref="X11:Y11"/>
    <mergeCell ref="Z11:AA11"/>
    <mergeCell ref="AB11:AC11"/>
    <mergeCell ref="AB21:AC21"/>
    <mergeCell ref="X19:Y19"/>
    <mergeCell ref="Z19:AA19"/>
    <mergeCell ref="AB19:AC19"/>
    <mergeCell ref="X20:Y20"/>
    <mergeCell ref="Z20:AA20"/>
    <mergeCell ref="AB20:AC20"/>
    <mergeCell ref="X17:Y17"/>
    <mergeCell ref="Z17:AA17"/>
    <mergeCell ref="AB17:AC17"/>
    <mergeCell ref="X18:Y18"/>
    <mergeCell ref="Z18:AA18"/>
    <mergeCell ref="AB18:AC18"/>
    <mergeCell ref="X15:Y15"/>
    <mergeCell ref="Z15:AA15"/>
    <mergeCell ref="AB15:AC15"/>
    <mergeCell ref="X16:Y16"/>
    <mergeCell ref="Z16:AA16"/>
    <mergeCell ref="AB16:AC16"/>
    <mergeCell ref="X13:Y13"/>
    <mergeCell ref="Z13:AA13"/>
    <mergeCell ref="AB13:AC13"/>
    <mergeCell ref="X14:Y14"/>
    <mergeCell ref="Z14:AA14"/>
    <mergeCell ref="AB14:AC14"/>
    <mergeCell ref="R19:S19"/>
    <mergeCell ref="T19:U19"/>
    <mergeCell ref="V19:W19"/>
    <mergeCell ref="R20:S20"/>
    <mergeCell ref="T20:U20"/>
    <mergeCell ref="V20:W20"/>
    <mergeCell ref="R17:S17"/>
    <mergeCell ref="T17:U17"/>
    <mergeCell ref="V17:W17"/>
    <mergeCell ref="R18:S18"/>
    <mergeCell ref="T18:U18"/>
    <mergeCell ref="V18:W18"/>
    <mergeCell ref="R15:S15"/>
    <mergeCell ref="T15:U15"/>
    <mergeCell ref="V15:W15"/>
    <mergeCell ref="R16:S16"/>
    <mergeCell ref="T16:U16"/>
    <mergeCell ref="V16:W16"/>
    <mergeCell ref="R13:S13"/>
    <mergeCell ref="T13:U13"/>
    <mergeCell ref="V13:W13"/>
    <mergeCell ref="R14:S14"/>
    <mergeCell ref="T14:U14"/>
    <mergeCell ref="V14:W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Magellan 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Lisa SMITS</cp:lastModifiedBy>
  <dcterms:created xsi:type="dcterms:W3CDTF">2017-10-20T08:38:02Z</dcterms:created>
  <dcterms:modified xsi:type="dcterms:W3CDTF">2017-10-22T11:29:40Z</dcterms:modified>
</cp:coreProperties>
</file>