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erum" sheetId="4" r:id="rId1"/>
    <sheet name="Plasma" sheetId="5" r:id="rId2"/>
    <sheet name="iPSCs" sheetId="1" r:id="rId3"/>
    <sheet name="NESCs" sheetId="2" r:id="rId4"/>
    <sheet name="MOs" sheetId="3" r:id="rId5"/>
    <sheet name="Summar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9" i="2" s="1"/>
  <c r="F7" i="2"/>
  <c r="F8" i="2"/>
  <c r="F3" i="2"/>
  <c r="D30" i="2"/>
  <c r="B30" i="2"/>
  <c r="C30" i="2"/>
  <c r="B34" i="1"/>
  <c r="K34" i="1"/>
  <c r="C9" i="1"/>
  <c r="K22" i="1"/>
  <c r="K16" i="1"/>
  <c r="K36" i="1"/>
  <c r="K30" i="1"/>
  <c r="K29" i="1"/>
  <c r="K21" i="2" l="1"/>
  <c r="K29" i="2" l="1"/>
  <c r="C29" i="2"/>
  <c r="K14" i="1"/>
  <c r="Q27" i="1"/>
  <c r="R27" i="1"/>
  <c r="M27" i="1"/>
  <c r="L27" i="1"/>
  <c r="K27" i="1"/>
  <c r="R35" i="1" l="1"/>
  <c r="R34" i="1"/>
  <c r="N35" i="1"/>
  <c r="N34" i="1"/>
  <c r="I15" i="5" l="1"/>
  <c r="E15" i="5"/>
  <c r="I16" i="5"/>
  <c r="E16" i="5"/>
  <c r="I15" i="4"/>
  <c r="E15" i="4"/>
  <c r="I14" i="4"/>
  <c r="E14" i="4"/>
  <c r="G31" i="2" l="1"/>
  <c r="G30" i="2"/>
  <c r="G29" i="2"/>
  <c r="F31" i="2"/>
  <c r="F30" i="2"/>
  <c r="F29" i="2"/>
  <c r="E31" i="2"/>
  <c r="E30" i="2"/>
  <c r="E29" i="2"/>
  <c r="D31" i="2"/>
  <c r="D29" i="2"/>
  <c r="C31" i="2"/>
  <c r="B31" i="2"/>
  <c r="B32" i="2" s="1"/>
  <c r="B15" i="2"/>
  <c r="C9" i="2"/>
  <c r="M30" i="1"/>
  <c r="L30" i="1"/>
  <c r="B17" i="5"/>
  <c r="I6" i="4"/>
  <c r="I4" i="4"/>
  <c r="I3" i="4"/>
  <c r="G5" i="3"/>
  <c r="G3" i="3"/>
  <c r="D32" i="2" l="1"/>
  <c r="F32" i="2"/>
  <c r="K30" i="2"/>
  <c r="Q30" i="2"/>
  <c r="G32" i="2"/>
  <c r="L30" i="2"/>
  <c r="C32" i="2"/>
  <c r="E32" i="2"/>
  <c r="B20" i="3"/>
  <c r="N3" i="1" l="1"/>
  <c r="I7" i="5" l="1"/>
  <c r="I6" i="5"/>
  <c r="I5" i="5"/>
  <c r="I4" i="5"/>
  <c r="I5" i="4"/>
  <c r="H15" i="5"/>
  <c r="G15" i="5"/>
  <c r="F15" i="5"/>
  <c r="D15" i="5"/>
  <c r="C15" i="5"/>
  <c r="B15" i="5"/>
  <c r="H14" i="4"/>
  <c r="G14" i="4"/>
  <c r="F14" i="4"/>
  <c r="H6" i="4" s="1"/>
  <c r="C14" i="4"/>
  <c r="D14" i="4"/>
  <c r="B14" i="4"/>
  <c r="H4" i="4" l="1"/>
  <c r="H3" i="4"/>
  <c r="H7" i="5"/>
  <c r="H6" i="5"/>
  <c r="B16" i="4"/>
  <c r="H5" i="4"/>
  <c r="H5" i="5"/>
  <c r="H4" i="5"/>
  <c r="G6" i="3"/>
  <c r="G4" i="3"/>
  <c r="C9" i="3"/>
  <c r="O6" i="2"/>
  <c r="N6" i="2"/>
  <c r="L6" i="2"/>
  <c r="O5" i="2"/>
  <c r="N5" i="2"/>
  <c r="L5" i="2"/>
  <c r="O4" i="2"/>
  <c r="N4" i="2"/>
  <c r="L4" i="2"/>
  <c r="O3" i="2"/>
  <c r="N3" i="2"/>
  <c r="L3" i="2"/>
  <c r="E9" i="2"/>
  <c r="D9" i="2"/>
  <c r="M3" i="1"/>
  <c r="O3" i="1"/>
  <c r="M4" i="1"/>
  <c r="N4" i="1"/>
  <c r="O4" i="1"/>
  <c r="M5" i="1"/>
  <c r="N5" i="1"/>
  <c r="O5" i="1"/>
  <c r="M6" i="1"/>
  <c r="N6" i="1"/>
  <c r="O6" i="1"/>
  <c r="L6" i="1"/>
  <c r="L5" i="1"/>
  <c r="L4" i="1"/>
  <c r="L3" i="1"/>
  <c r="D9" i="1"/>
  <c r="F9" i="1"/>
  <c r="E9" i="1"/>
  <c r="K20" i="1"/>
  <c r="H21" i="3"/>
  <c r="G21" i="3"/>
  <c r="F21" i="3"/>
  <c r="D21" i="3"/>
  <c r="C21" i="3"/>
  <c r="B21" i="3"/>
  <c r="H20" i="3"/>
  <c r="G20" i="3"/>
  <c r="F20" i="3"/>
  <c r="D20" i="3"/>
  <c r="C20" i="3"/>
  <c r="B22" i="3" l="1"/>
  <c r="B23" i="3"/>
  <c r="E21" i="3"/>
  <c r="E20" i="3"/>
  <c r="I21" i="3"/>
  <c r="I20" i="3"/>
  <c r="C23" i="3"/>
  <c r="D23" i="3"/>
  <c r="Q22" i="2" l="1"/>
  <c r="P22" i="2"/>
  <c r="O22" i="2"/>
  <c r="M22" i="2"/>
  <c r="L22" i="2"/>
  <c r="K22" i="2"/>
  <c r="Q21" i="2"/>
  <c r="Q29" i="2" s="1"/>
  <c r="P21" i="2"/>
  <c r="P29" i="2" s="1"/>
  <c r="O21" i="2"/>
  <c r="M21" i="2"/>
  <c r="M29" i="2" s="1"/>
  <c r="L21" i="2"/>
  <c r="L29" i="2" s="1"/>
  <c r="G14" i="2"/>
  <c r="F14" i="2"/>
  <c r="E14" i="2"/>
  <c r="D14" i="2"/>
  <c r="C14" i="2"/>
  <c r="B14" i="2"/>
  <c r="K24" i="2" l="1"/>
  <c r="O29" i="2"/>
  <c r="K31" i="2" s="1"/>
  <c r="K23" i="2"/>
  <c r="N29" i="2"/>
  <c r="N30" i="2"/>
  <c r="N22" i="2"/>
  <c r="N21" i="2"/>
  <c r="R22" i="2"/>
  <c r="R21" i="2"/>
  <c r="L24" i="2"/>
  <c r="M24" i="2"/>
  <c r="M30" i="2"/>
  <c r="O30" i="2"/>
  <c r="P30" i="2"/>
  <c r="R29" i="2" l="1"/>
  <c r="R30" i="2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B35" i="1"/>
  <c r="B36" i="1"/>
  <c r="K28" i="1"/>
  <c r="Q28" i="1"/>
  <c r="P28" i="1"/>
  <c r="O28" i="1"/>
  <c r="M28" i="1"/>
  <c r="L28" i="1"/>
  <c r="P27" i="1"/>
  <c r="O27" i="1"/>
  <c r="K21" i="1"/>
  <c r="L15" i="1"/>
  <c r="M15" i="1"/>
  <c r="N15" i="1"/>
  <c r="O15" i="1"/>
  <c r="P15" i="1"/>
  <c r="K15" i="1"/>
  <c r="P20" i="1"/>
  <c r="O20" i="1"/>
  <c r="N20" i="1"/>
  <c r="M20" i="1"/>
  <c r="L20" i="1"/>
  <c r="P14" i="1"/>
  <c r="O14" i="1"/>
  <c r="N14" i="1"/>
  <c r="M14" i="1"/>
  <c r="L14" i="1"/>
  <c r="N27" i="1" l="1"/>
  <c r="N28" i="1"/>
  <c r="R28" i="1"/>
  <c r="Q34" i="1"/>
  <c r="L34" i="1"/>
  <c r="M34" i="1"/>
  <c r="P35" i="1"/>
  <c r="O35" i="1"/>
  <c r="M35" i="1"/>
  <c r="Q35" i="1"/>
  <c r="O34" i="1"/>
  <c r="K35" i="1"/>
  <c r="L35" i="1"/>
  <c r="P34" i="1"/>
  <c r="D9" i="4"/>
  <c r="D10" i="5"/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<sst xmlns="http://schemas.openxmlformats.org/spreadsheetml/2006/main" count="419" uniqueCount="63">
  <si>
    <t>Control</t>
  </si>
  <si>
    <t>Yield viable cells</t>
  </si>
  <si>
    <t>S1</t>
  </si>
  <si>
    <t>S2</t>
  </si>
  <si>
    <t>S4</t>
  </si>
  <si>
    <t>S5</t>
  </si>
  <si>
    <t>S6</t>
  </si>
  <si>
    <t>Mean</t>
  </si>
  <si>
    <t>REP1</t>
  </si>
  <si>
    <t>StDev</t>
  </si>
  <si>
    <t>REP2</t>
  </si>
  <si>
    <t>REP3</t>
  </si>
  <si>
    <t>Viability</t>
  </si>
  <si>
    <t>iPD</t>
  </si>
  <si>
    <t>IPD</t>
  </si>
  <si>
    <t>T.test</t>
  </si>
  <si>
    <t>NA</t>
  </si>
  <si>
    <t>Serum</t>
  </si>
  <si>
    <t>Plasma</t>
  </si>
  <si>
    <t>S3</t>
  </si>
  <si>
    <t>2.57 ± 0.97</t>
  </si>
  <si>
    <t>2.67 ± 1.30</t>
  </si>
  <si>
    <t>5.93 ± 1.01</t>
  </si>
  <si>
    <t>11.51 ± 5.91</t>
  </si>
  <si>
    <t>17.49 ± 6.86</t>
  </si>
  <si>
    <t>8.74 ± 4.86</t>
  </si>
  <si>
    <t>3.66 ± 0.58</t>
  </si>
  <si>
    <t>1.80 ± 1.56</t>
  </si>
  <si>
    <t>2.24 ± 1.17</t>
  </si>
  <si>
    <t>2.90 ± 2.07</t>
  </si>
  <si>
    <t>3.83 ± 2.44</t>
  </si>
  <si>
    <t>1.27 ± 1.17</t>
  </si>
  <si>
    <t>6.64 ± 1.50</t>
  </si>
  <si>
    <t>4.77 ± 1.70</t>
  </si>
  <si>
    <t>6.37 ± 1.47</t>
  </si>
  <si>
    <t>7.79 ± 1.06</t>
  </si>
  <si>
    <t>8.40 ± 1.62</t>
  </si>
  <si>
    <t>18.33 ± 6.99</t>
  </si>
  <si>
    <t>20.08 ± 1.81</t>
  </si>
  <si>
    <t>22.68 ± 1.53</t>
  </si>
  <si>
    <t>9.72 ± 3.55</t>
  </si>
  <si>
    <t>6.62 ± 1.41</t>
  </si>
  <si>
    <t>5.31 ± 1.37</t>
  </si>
  <si>
    <t>14.30 ± 2.89</t>
  </si>
  <si>
    <t>2095.77 ± 280.56</t>
  </si>
  <si>
    <t>1891.36 ± 127.73</t>
  </si>
  <si>
    <t>2127.25 ± 495.63</t>
  </si>
  <si>
    <t>2018.84 ± 252.09</t>
  </si>
  <si>
    <t>T.test Sample vs mean</t>
  </si>
  <si>
    <t>Cystatin C conc [ng/ml]</t>
  </si>
  <si>
    <t>Cystatin C conc [mg/l]</t>
  </si>
  <si>
    <t>Dilution</t>
  </si>
  <si>
    <t>Normalized cystatin C  conc [ng/ml] to yield viable cells</t>
  </si>
  <si>
    <t>Cystatin C  conc [ng/ml]</t>
  </si>
  <si>
    <t>Mean cystatin C conc [ng/ml]</t>
  </si>
  <si>
    <t>Mean cystatin C conc [mg/l]</t>
  </si>
  <si>
    <t>iPSCs</t>
  </si>
  <si>
    <t>NESCs</t>
  </si>
  <si>
    <t>MOs</t>
  </si>
  <si>
    <t>Not recorded</t>
  </si>
  <si>
    <t>Mean Yield viable cells</t>
  </si>
  <si>
    <t>Mean cystatin C  conc [ng/ml]</t>
  </si>
  <si>
    <t>Normalized mean cystatin C  conc [ng/ml] to yield viable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</si>
</sst>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5" borderId="0" applyNumberFormat="0" applyBorder="0" applyAlignment="0" applyProtection="0"/>
    <xf numFmtId="0" fontId="4" fillId="0" borderId="0"/>
    <xf numFmtId="0" fontId="7" fillId="6" borderId="0" applyNumberFormat="0" applyBorder="0" applyAlignment="0" applyProtection="0"/>
  </cellStyleXfs>
  <cellXfs count="88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5" borderId="5" xfId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5" fontId="7" fillId="6" borderId="1" xfId="3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3" fillId="0" borderId="4" xfId="2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/>
    </xf>
  </cellXfs>
  <cellStyles count="4">
    <cellStyle name="Bad" xfId="1" builtinId="27"/>
    <cellStyle name="Good" xfId="3" builtinId="2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Serum!$B$15:$I$15</c:f>
                <c:numCache>
                  <c:formatCode>General</c:formatCode>
                  <c:ptCount val="8"/>
                  <c:pt idx="3">
                    <c:v>0.28056120517990502</c:v>
                  </c:pt>
                  <c:pt idx="7">
                    <c:v>0.12772769508998436</c:v>
                  </c:pt>
                </c:numCache>
              </c:numRef>
            </c:plus>
            <c:minus>
              <c:numRef>
                <c:f>Serum!$B$15:$I$15</c:f>
                <c:numCache>
                  <c:formatCode>General</c:formatCode>
                  <c:ptCount val="8"/>
                  <c:pt idx="3">
                    <c:v>0.28056120517990502</c:v>
                  </c:pt>
                  <c:pt idx="7">
                    <c:v>0.12772769508998436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multiLvlStrRef>
              <c:f>Serum!$B$12:$I$13</c:f>
              <c:multiLvlStrCache>
                <c:ptCount val="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Mean</c:v>
                  </c:pt>
                  <c:pt idx="4">
                    <c:v>S4</c:v>
                  </c:pt>
                  <c:pt idx="5">
                    <c:v>S5</c:v>
                  </c:pt>
                  <c:pt idx="6">
                    <c:v>S6</c:v>
                  </c:pt>
                  <c:pt idx="7">
                    <c:v>Mean</c:v>
                  </c:pt>
                </c:lvl>
                <c:lvl>
                  <c:pt idx="0">
                    <c:v>iPD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Serum!$B$14:$I$14</c:f>
              <c:numCache>
                <c:formatCode>0.00</c:formatCode>
                <c:ptCount val="8"/>
                <c:pt idx="0">
                  <c:v>2.3993679999999999</c:v>
                </c:pt>
                <c:pt idx="1">
                  <c:v>2.0418780000000001</c:v>
                </c:pt>
                <c:pt idx="2">
                  <c:v>1.8460640000000001</c:v>
                </c:pt>
                <c:pt idx="3">
                  <c:v>2.0957699999999999</c:v>
                </c:pt>
                <c:pt idx="4">
                  <c:v>1.7550050000000001</c:v>
                </c:pt>
                <c:pt idx="5">
                  <c:v>1.91086</c:v>
                </c:pt>
                <c:pt idx="6">
                  <c:v>2.0082180000000003</c:v>
                </c:pt>
                <c:pt idx="7">
                  <c:v>1.8913610000000001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435C-A8EF-91EC3ED3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054968"/>
        <c:axId val="505046768"/>
      </c:barChart>
      <c:catAx>
        <c:axId val="50505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46768"/>
        <c:crosses val="autoZero"/>
        <c:auto val="1"/>
        <c:lblAlgn val="ctr"/>
        <c:lblOffset val="100"/>
        <c:noMultiLvlLbl val="0"/>
      </c:catAx>
      <c:valAx>
        <c:axId val="5050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Cystatin</a:t>
                </a:r>
                <a:r>
                  <a:rPr lang="en-US" baseline="0"/>
                  <a:t> C concentration [mg/L]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5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Plasma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Plasma!$B$16:$I$16</c:f>
                <c:numCache>
                  <c:formatCode>General</c:formatCode>
                  <c:ptCount val="8"/>
                  <c:pt idx="3">
                    <c:v>0.49563029166607458</c:v>
                  </c:pt>
                  <c:pt idx="7">
                    <c:v>0.25208749729078772</c:v>
                  </c:pt>
                </c:numCache>
              </c:numRef>
            </c:plus>
            <c:minus>
              <c:numRef>
                <c:f>Plasma!$B$16:$I$16</c:f>
                <c:numCache>
                  <c:formatCode>General</c:formatCode>
                  <c:ptCount val="8"/>
                  <c:pt idx="3">
                    <c:v>0.49563029166607458</c:v>
                  </c:pt>
                  <c:pt idx="7">
                    <c:v>0.25208749729078772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Plasma!$B$13:$I$14</c:f>
              <c:multiLvlStrCache>
                <c:ptCount val="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Mean</c:v>
                  </c:pt>
                  <c:pt idx="4">
                    <c:v>S4</c:v>
                  </c:pt>
                  <c:pt idx="5">
                    <c:v>S5</c:v>
                  </c:pt>
                  <c:pt idx="6">
                    <c:v>S6</c:v>
                  </c:pt>
                  <c:pt idx="7">
                    <c:v>Mean</c:v>
                  </c:pt>
                </c:lvl>
                <c:lvl>
                  <c:pt idx="0">
                    <c:v>iPD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Plasma!$B$15:$I$15</c:f>
              <c:numCache>
                <c:formatCode>0.0</c:formatCode>
                <c:ptCount val="8"/>
                <c:pt idx="0">
                  <c:v>2.6909549999999998</c:v>
                </c:pt>
                <c:pt idx="1">
                  <c:v>1.9309690000000002</c:v>
                </c:pt>
                <c:pt idx="2">
                  <c:v>1.759814</c:v>
                </c:pt>
                <c:pt idx="3" formatCode="0.00">
                  <c:v>2.127246</c:v>
                </c:pt>
                <c:pt idx="4">
                  <c:v>1.75946</c:v>
                </c:pt>
                <c:pt idx="5">
                  <c:v>2.0341339999999999</c:v>
                </c:pt>
                <c:pt idx="6">
                  <c:v>2.2629389999999998</c:v>
                </c:pt>
                <c:pt idx="7" formatCode="0.00">
                  <c:v>2.0188443333333335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7-4FAF-A628-41F847747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606400"/>
        <c:axId val="400610992"/>
      </c:barChart>
      <c:catAx>
        <c:axId val="40060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10992"/>
        <c:crosses val="autoZero"/>
        <c:auto val="1"/>
        <c:lblAlgn val="ctr"/>
        <c:lblOffset val="100"/>
        <c:noMultiLvlLbl val="0"/>
      </c:catAx>
      <c:valAx>
        <c:axId val="4006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Cystatin C concentration [mg/l]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0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iPSCs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iPSCs!$K$28:$R$28</c:f>
                <c:numCache>
                  <c:formatCode>General</c:formatCode>
                  <c:ptCount val="8"/>
                  <c:pt idx="0">
                    <c:v>0.58395576316475728</c:v>
                  </c:pt>
                  <c:pt idx="1">
                    <c:v>1.5600840372663694</c:v>
                  </c:pt>
                  <c:pt idx="2">
                    <c:v>1.1737508253458233</c:v>
                  </c:pt>
                  <c:pt idx="3">
                    <c:v>0.97236627777198703</c:v>
                  </c:pt>
                  <c:pt idx="4">
                    <c:v>2.0712672449493335</c:v>
                  </c:pt>
                  <c:pt idx="5">
                    <c:v>2.4367223887837537</c:v>
                  </c:pt>
                  <c:pt idx="6">
                    <c:v>1.1698514877254007</c:v>
                  </c:pt>
                  <c:pt idx="7">
                    <c:v>1.3000560203029423</c:v>
                  </c:pt>
                </c:numCache>
              </c:numRef>
            </c:plus>
            <c:minus>
              <c:numRef>
                <c:f>iPSCs!$K$28:$R$28</c:f>
                <c:numCache>
                  <c:formatCode>General</c:formatCode>
                  <c:ptCount val="8"/>
                  <c:pt idx="0">
                    <c:v>0.58395576316475728</c:v>
                  </c:pt>
                  <c:pt idx="1">
                    <c:v>1.5600840372663694</c:v>
                  </c:pt>
                  <c:pt idx="2">
                    <c:v>1.1737508253458233</c:v>
                  </c:pt>
                  <c:pt idx="3">
                    <c:v>0.97236627777198703</c:v>
                  </c:pt>
                  <c:pt idx="4">
                    <c:v>2.0712672449493335</c:v>
                  </c:pt>
                  <c:pt idx="5">
                    <c:v>2.4367223887837537</c:v>
                  </c:pt>
                  <c:pt idx="6">
                    <c:v>1.1698514877254007</c:v>
                  </c:pt>
                  <c:pt idx="7">
                    <c:v>1.3000560203029423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multiLvlStrRef>
              <c:f>iPSCs!$K$25:$R$26</c:f>
              <c:multiLvlStrCache>
                <c:ptCount val="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Mean</c:v>
                  </c:pt>
                  <c:pt idx="4">
                    <c:v>S4</c:v>
                  </c:pt>
                  <c:pt idx="5">
                    <c:v>S5</c:v>
                  </c:pt>
                  <c:pt idx="6">
                    <c:v>S6</c:v>
                  </c:pt>
                  <c:pt idx="7">
                    <c:v>Mean</c:v>
                  </c:pt>
                </c:lvl>
                <c:lvl>
                  <c:pt idx="0">
                    <c:v>iPD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iPSCs!$K$27:$R$27</c:f>
              <c:numCache>
                <c:formatCode>0.00</c:formatCode>
                <c:ptCount val="8"/>
                <c:pt idx="0">
                  <c:v>3.6626666666666665</c:v>
                </c:pt>
                <c:pt idx="1">
                  <c:v>1.8013666666666666</c:v>
                </c:pt>
                <c:pt idx="2">
                  <c:v>2.2439999999999998</c:v>
                </c:pt>
                <c:pt idx="3">
                  <c:v>2.5693444444444444</c:v>
                </c:pt>
                <c:pt idx="4">
                  <c:v>2.8969999999999998</c:v>
                </c:pt>
                <c:pt idx="5">
                  <c:v>3.8339999999999996</c:v>
                </c:pt>
                <c:pt idx="6">
                  <c:v>1.2650333333333335</c:v>
                </c:pt>
                <c:pt idx="7">
                  <c:v>2.6653444444444445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D-4AF3-8068-40CE2EC2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011760"/>
        <c:axId val="569016352"/>
      </c:barChart>
      <c:catAx>
        <c:axId val="56901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16352"/>
        <c:crosses val="autoZero"/>
        <c:auto val="1"/>
        <c:lblAlgn val="ctr"/>
        <c:lblOffset val="100"/>
        <c:noMultiLvlLbl val="0"/>
      </c:catAx>
      <c:valAx>
        <c:axId val="5690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Cystatin C concentration [ng/ml] </a:t>
                </a:r>
              </a:p>
              <a:p>
                <a:pPr algn="ctr" rtl="0"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1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iPSCs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iPSCs!$K$35:$R$35</c:f>
                <c:numCache>
                  <c:formatCode>General</c:formatCode>
                  <c:ptCount val="8"/>
                  <c:pt idx="0">
                    <c:v>0.145223691248271</c:v>
                  </c:pt>
                  <c:pt idx="1">
                    <c:v>0.90196893941938283</c:v>
                  </c:pt>
                  <c:pt idx="2">
                    <c:v>0.24886266974806426</c:v>
                  </c:pt>
                  <c:pt idx="3">
                    <c:v>0.58811595755082691</c:v>
                  </c:pt>
                  <c:pt idx="4">
                    <c:v>0.33046509092087761</c:v>
                  </c:pt>
                  <c:pt idx="5">
                    <c:v>0.64740093365010554</c:v>
                  </c:pt>
                  <c:pt idx="6">
                    <c:v>1.8149506905581063</c:v>
                  </c:pt>
                  <c:pt idx="7">
                    <c:v>0.43672457486974592</c:v>
                  </c:pt>
                </c:numCache>
              </c:numRef>
            </c:plus>
            <c:minus>
              <c:numRef>
                <c:f>iPSCs!$K$35:$R$35</c:f>
                <c:numCache>
                  <c:formatCode>General</c:formatCode>
                  <c:ptCount val="8"/>
                  <c:pt idx="0">
                    <c:v>0.145223691248271</c:v>
                  </c:pt>
                  <c:pt idx="1">
                    <c:v>0.90196893941938283</c:v>
                  </c:pt>
                  <c:pt idx="2">
                    <c:v>0.24886266974806426</c:v>
                  </c:pt>
                  <c:pt idx="3">
                    <c:v>0.58811595755082691</c:v>
                  </c:pt>
                  <c:pt idx="4">
                    <c:v>0.33046509092087761</c:v>
                  </c:pt>
                  <c:pt idx="5">
                    <c:v>0.64740093365010554</c:v>
                  </c:pt>
                  <c:pt idx="6">
                    <c:v>1.8149506905581063</c:v>
                  </c:pt>
                  <c:pt idx="7">
                    <c:v>0.43672457486974592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multiLvlStrRef>
              <c:f>iPSCs!$K$25:$R$26</c:f>
              <c:multiLvlStrCache>
                <c:ptCount val="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Mean</c:v>
                  </c:pt>
                  <c:pt idx="4">
                    <c:v>S4</c:v>
                  </c:pt>
                  <c:pt idx="5">
                    <c:v>S5</c:v>
                  </c:pt>
                  <c:pt idx="6">
                    <c:v>S6</c:v>
                  </c:pt>
                  <c:pt idx="7">
                    <c:v>Mean</c:v>
                  </c:pt>
                </c:lvl>
                <c:lvl>
                  <c:pt idx="0">
                    <c:v>iPD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iPSCs!$K$34:$R$34</c:f>
              <c:numCache>
                <c:formatCode>0.00</c:formatCode>
                <c:ptCount val="8"/>
                <c:pt idx="0">
                  <c:v>1.5544102205653931</c:v>
                </c:pt>
                <c:pt idx="1">
                  <c:v>0.99139431307737957</c:v>
                </c:pt>
                <c:pt idx="2">
                  <c:v>2.1672740879977721</c:v>
                </c:pt>
                <c:pt idx="3">
                  <c:v>1.5710262072135148</c:v>
                </c:pt>
                <c:pt idx="4">
                  <c:v>1.3526828360510812</c:v>
                </c:pt>
                <c:pt idx="5">
                  <c:v>2.1644832978833244</c:v>
                </c:pt>
                <c:pt idx="6">
                  <c:v>2.0377247344269285</c:v>
                </c:pt>
                <c:pt idx="7">
                  <c:v>1.8516302894537777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D-4BFC-8D48-CBCB8E45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011760"/>
        <c:axId val="569016352"/>
      </c:barChart>
      <c:catAx>
        <c:axId val="56901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16352"/>
        <c:crosses val="autoZero"/>
        <c:auto val="1"/>
        <c:lblAlgn val="ctr"/>
        <c:lblOffset val="100"/>
        <c:noMultiLvlLbl val="0"/>
      </c:catAx>
      <c:valAx>
        <c:axId val="5690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</a:t>
                </a:r>
                <a:r>
                  <a:rPr lang="en-US" baseline="0"/>
                  <a:t> c</a:t>
                </a:r>
                <a:r>
                  <a:rPr lang="en-US"/>
                  <a:t>ystatin C concentration [ng/ml] </a:t>
                </a:r>
              </a:p>
              <a:p>
                <a:pPr algn="ctr" rtl="0"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1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NESCs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NESCs!$K$22:$R$22</c:f>
                <c:numCache>
                  <c:formatCode>General</c:formatCode>
                  <c:ptCount val="8"/>
                  <c:pt idx="0">
                    <c:v>1.4955308422095455</c:v>
                  </c:pt>
                  <c:pt idx="1">
                    <c:v>1.7005614759053349</c:v>
                  </c:pt>
                  <c:pt idx="2">
                    <c:v>1.4749414677651946</c:v>
                  </c:pt>
                  <c:pt idx="3">
                    <c:v>1.0069276841517065</c:v>
                  </c:pt>
                  <c:pt idx="4">
                    <c:v>1.0631185258474336</c:v>
                  </c:pt>
                  <c:pt idx="5">
                    <c:v>1.623128768767288</c:v>
                  </c:pt>
                  <c:pt idx="6">
                    <c:v>6.9910345681689439</c:v>
                  </c:pt>
                  <c:pt idx="7">
                    <c:v>5.9144959899229681</c:v>
                  </c:pt>
                </c:numCache>
              </c:numRef>
            </c:plus>
            <c:minus>
              <c:numRef>
                <c:f>NESCs!$K$22:$R$22</c:f>
                <c:numCache>
                  <c:formatCode>General</c:formatCode>
                  <c:ptCount val="8"/>
                  <c:pt idx="0">
                    <c:v>1.4955308422095455</c:v>
                  </c:pt>
                  <c:pt idx="1">
                    <c:v>1.7005614759053349</c:v>
                  </c:pt>
                  <c:pt idx="2">
                    <c:v>1.4749414677651946</c:v>
                  </c:pt>
                  <c:pt idx="3">
                    <c:v>1.0069276841517065</c:v>
                  </c:pt>
                  <c:pt idx="4">
                    <c:v>1.0631185258474336</c:v>
                  </c:pt>
                  <c:pt idx="5">
                    <c:v>1.623128768767288</c:v>
                  </c:pt>
                  <c:pt idx="6">
                    <c:v>6.9910345681689439</c:v>
                  </c:pt>
                  <c:pt idx="7">
                    <c:v>5.9144959899229681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multiLvlStrRef>
              <c:f>NESCs!$K$19:$R$20</c:f>
              <c:multiLvlStrCache>
                <c:ptCount val="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Mean</c:v>
                  </c:pt>
                  <c:pt idx="4">
                    <c:v>S4</c:v>
                  </c:pt>
                  <c:pt idx="5">
                    <c:v>S5</c:v>
                  </c:pt>
                  <c:pt idx="6">
                    <c:v>S6</c:v>
                  </c:pt>
                  <c:pt idx="7">
                    <c:v>Mean</c:v>
                  </c:pt>
                </c:lvl>
                <c:lvl>
                  <c:pt idx="0">
                    <c:v>iPD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NESCs!$K$21:$R$21</c:f>
              <c:numCache>
                <c:formatCode>0.00</c:formatCode>
                <c:ptCount val="8"/>
                <c:pt idx="0">
                  <c:v>6.6364999999999998</c:v>
                </c:pt>
                <c:pt idx="1">
                  <c:v>4.7746666666666666</c:v>
                </c:pt>
                <c:pt idx="2">
                  <c:v>6.3703333333333321</c:v>
                </c:pt>
                <c:pt idx="3">
                  <c:v>5.9271666666666656</c:v>
                </c:pt>
                <c:pt idx="4">
                  <c:v>7.7929999999999993</c:v>
                </c:pt>
                <c:pt idx="5">
                  <c:v>8.4009999999999998</c:v>
                </c:pt>
                <c:pt idx="6">
                  <c:v>18.327666666666669</c:v>
                </c:pt>
                <c:pt idx="7">
                  <c:v>11.507222222222223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C-4252-822C-F81E162E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576368"/>
        <c:axId val="568578664"/>
      </c:barChart>
      <c:catAx>
        <c:axId val="5685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578664"/>
        <c:crosses val="autoZero"/>
        <c:auto val="1"/>
        <c:lblAlgn val="ctr"/>
        <c:lblOffset val="100"/>
        <c:noMultiLvlLbl val="0"/>
      </c:catAx>
      <c:valAx>
        <c:axId val="56857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Cystatin C concentration [ng/ml]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57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NESCs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NESCs!$K$30:$R$30</c:f>
                <c:numCache>
                  <c:formatCode>General</c:formatCode>
                  <c:ptCount val="8"/>
                  <c:pt idx="0">
                    <c:v>0.84973343307360916</c:v>
                  </c:pt>
                  <c:pt idx="1">
                    <c:v>15.459649780957593</c:v>
                  </c:pt>
                  <c:pt idx="2">
                    <c:v>17.454928612605784</c:v>
                  </c:pt>
                  <c:pt idx="3">
                    <c:v>35.87699212748327</c:v>
                  </c:pt>
                  <c:pt idx="4">
                    <c:v>6.4824300356550122</c:v>
                  </c:pt>
                  <c:pt idx="5">
                    <c:v>11.193991508739831</c:v>
                  </c:pt>
                  <c:pt idx="6">
                    <c:v>36.222977037144851</c:v>
                  </c:pt>
                  <c:pt idx="7">
                    <c:v>24.9341014598856</c:v>
                  </c:pt>
                </c:numCache>
              </c:numRef>
            </c:plus>
            <c:minus>
              <c:numRef>
                <c:f>NESCs!$K$30:$R$30</c:f>
                <c:numCache>
                  <c:formatCode>General</c:formatCode>
                  <c:ptCount val="8"/>
                  <c:pt idx="0">
                    <c:v>0.84973343307360916</c:v>
                  </c:pt>
                  <c:pt idx="1">
                    <c:v>15.459649780957593</c:v>
                  </c:pt>
                  <c:pt idx="2">
                    <c:v>17.454928612605784</c:v>
                  </c:pt>
                  <c:pt idx="3">
                    <c:v>35.87699212748327</c:v>
                  </c:pt>
                  <c:pt idx="4">
                    <c:v>6.4824300356550122</c:v>
                  </c:pt>
                  <c:pt idx="5">
                    <c:v>11.193991508739831</c:v>
                  </c:pt>
                  <c:pt idx="6">
                    <c:v>36.222977037144851</c:v>
                  </c:pt>
                  <c:pt idx="7">
                    <c:v>24.9341014598856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multiLvlStrRef>
              <c:f>NESCs!$K$19:$R$20</c:f>
              <c:multiLvlStrCache>
                <c:ptCount val="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Mean</c:v>
                  </c:pt>
                  <c:pt idx="4">
                    <c:v>S4</c:v>
                  </c:pt>
                  <c:pt idx="5">
                    <c:v>S5</c:v>
                  </c:pt>
                  <c:pt idx="6">
                    <c:v>S6</c:v>
                  </c:pt>
                  <c:pt idx="7">
                    <c:v>Mean</c:v>
                  </c:pt>
                </c:lvl>
                <c:lvl>
                  <c:pt idx="0">
                    <c:v>iPD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NESCs!$K$29:$R$29</c:f>
              <c:numCache>
                <c:formatCode>0.00</c:formatCode>
                <c:ptCount val="8"/>
                <c:pt idx="0">
                  <c:v>3.7707386363636366</c:v>
                </c:pt>
                <c:pt idx="1">
                  <c:v>43.406060606060606</c:v>
                </c:pt>
                <c:pt idx="2">
                  <c:v>75.388560157790906</c:v>
                </c:pt>
                <c:pt idx="3">
                  <c:v>40.855119800071719</c:v>
                </c:pt>
                <c:pt idx="4">
                  <c:v>47.518292682926827</c:v>
                </c:pt>
                <c:pt idx="5">
                  <c:v>57.937931034482759</c:v>
                </c:pt>
                <c:pt idx="6">
                  <c:v>94.96200345423145</c:v>
                </c:pt>
                <c:pt idx="7">
                  <c:v>66.80607572388034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2-4D1D-9487-44DA03456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576368"/>
        <c:axId val="568578664"/>
      </c:barChart>
      <c:catAx>
        <c:axId val="5685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578664"/>
        <c:crosses val="autoZero"/>
        <c:auto val="1"/>
        <c:lblAlgn val="ctr"/>
        <c:lblOffset val="100"/>
        <c:noMultiLvlLbl val="0"/>
      </c:catAx>
      <c:valAx>
        <c:axId val="56857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Cystatin C concentration [ng/ml]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57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MOs!$B$21:$I$21</c:f>
                <c:numCache>
                  <c:formatCode>General</c:formatCode>
                  <c:ptCount val="8"/>
                  <c:pt idx="0">
                    <c:v>1.8101933598375632</c:v>
                  </c:pt>
                  <c:pt idx="1">
                    <c:v>1.5318062323065984</c:v>
                  </c:pt>
                  <c:pt idx="2">
                    <c:v>3.5539388008236763</c:v>
                  </c:pt>
                  <c:pt idx="3">
                    <c:v>6.8562157065552451</c:v>
                  </c:pt>
                  <c:pt idx="4">
                    <c:v>1.4059420329444614</c:v>
                  </c:pt>
                  <c:pt idx="5">
                    <c:v>1.3739477185589433</c:v>
                  </c:pt>
                  <c:pt idx="6">
                    <c:v>2.8937581677350503</c:v>
                  </c:pt>
                  <c:pt idx="7">
                    <c:v>4.8558409616094771</c:v>
                  </c:pt>
                </c:numCache>
              </c:numRef>
            </c:plus>
            <c:minus>
              <c:numRef>
                <c:f>MOs!$B$21:$I$21</c:f>
                <c:numCache>
                  <c:formatCode>General</c:formatCode>
                  <c:ptCount val="8"/>
                  <c:pt idx="0">
                    <c:v>1.8101933598375632</c:v>
                  </c:pt>
                  <c:pt idx="1">
                    <c:v>1.5318062323065984</c:v>
                  </c:pt>
                  <c:pt idx="2">
                    <c:v>3.5539388008236763</c:v>
                  </c:pt>
                  <c:pt idx="3">
                    <c:v>6.8562157065552451</c:v>
                  </c:pt>
                  <c:pt idx="4">
                    <c:v>1.4059420329444614</c:v>
                  </c:pt>
                  <c:pt idx="5">
                    <c:v>1.3739477185589433</c:v>
                  </c:pt>
                  <c:pt idx="6">
                    <c:v>2.8937581677350503</c:v>
                  </c:pt>
                  <c:pt idx="7">
                    <c:v>4.8558409616094771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multiLvlStrRef>
              <c:f>MOs!$B$18:$I$19</c:f>
              <c:multiLvlStrCache>
                <c:ptCount val="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Mean</c:v>
                  </c:pt>
                  <c:pt idx="4">
                    <c:v>S4</c:v>
                  </c:pt>
                  <c:pt idx="5">
                    <c:v>S5</c:v>
                  </c:pt>
                  <c:pt idx="6">
                    <c:v>S6</c:v>
                  </c:pt>
                  <c:pt idx="7">
                    <c:v>Mean</c:v>
                  </c:pt>
                </c:lvl>
                <c:lvl>
                  <c:pt idx="0">
                    <c:v>iPD</c:v>
                  </c:pt>
                  <c:pt idx="4">
                    <c:v>Control</c:v>
                  </c:pt>
                </c:lvl>
              </c:multiLvlStrCache>
            </c:multiLvlStrRef>
          </c:cat>
          <c:val>
            <c:numRef>
              <c:f>MOs!$B$20:$I$20</c:f>
              <c:numCache>
                <c:formatCode>0.00</c:formatCode>
                <c:ptCount val="8"/>
                <c:pt idx="0">
                  <c:v>20.079000000000001</c:v>
                </c:pt>
                <c:pt idx="1">
                  <c:v>22.683333333333334</c:v>
                </c:pt>
                <c:pt idx="2">
                  <c:v>9.7219999999999995</c:v>
                </c:pt>
                <c:pt idx="3">
                  <c:v>17.494777777777777</c:v>
                </c:pt>
                <c:pt idx="4">
                  <c:v>6.62</c:v>
                </c:pt>
                <c:pt idx="5">
                  <c:v>5.3083333333333336</c:v>
                </c:pt>
                <c:pt idx="6">
                  <c:v>14.297666666666666</c:v>
                </c:pt>
                <c:pt idx="7">
                  <c:v>8.7419999999999991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6-47FC-919F-48B8B7F6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606728"/>
        <c:axId val="400616240"/>
      </c:barChart>
      <c:catAx>
        <c:axId val="40060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16240"/>
        <c:crosses val="autoZero"/>
        <c:auto val="1"/>
        <c:lblAlgn val="ctr"/>
        <c:lblOffset val="100"/>
        <c:noMultiLvlLbl val="0"/>
      </c:catAx>
      <c:valAx>
        <c:axId val="40061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Cystatin C concentration [ng/ml]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60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35719</xdr:colOff>
      <xdr:row>8</xdr:row>
      <xdr:rowOff>80962</xdr:rowOff>
    </xdr:from>
    <xdr:to>
      <xdr:col>19</xdr:col>
      <xdr:colOff>357188</xdr:colOff>
      <xdr:row>21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441359</xdr:colOff>
      <xdr:row>9</xdr:row>
      <xdr:rowOff>11205</xdr:rowOff>
    </xdr:from>
    <xdr:to>
      <xdr:col>21</xdr:col>
      <xdr:colOff>595058</xdr:colOff>
      <xdr:row>21</xdr:row>
      <xdr:rowOff>134470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530678</xdr:colOff>
      <xdr:row>10</xdr:row>
      <xdr:rowOff>108855</xdr:rowOff>
    </xdr:from>
    <xdr:to>
      <xdr:col>26</xdr:col>
      <xdr:colOff>54428</xdr:colOff>
      <xdr:row>26</xdr:row>
      <xdr:rowOff>176893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559594</xdr:colOff>
      <xdr:row>27</xdr:row>
      <xdr:rowOff>142875</xdr:rowOff>
    </xdr:from>
    <xdr:to>
      <xdr:col>26</xdr:col>
      <xdr:colOff>83344</xdr:colOff>
      <xdr:row>42</xdr:row>
      <xdr:rowOff>20413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585108</xdr:colOff>
      <xdr:row>11</xdr:row>
      <xdr:rowOff>149679</xdr:rowOff>
    </xdr:from>
    <xdr:to>
      <xdr:col>26</xdr:col>
      <xdr:colOff>326572</xdr:colOff>
      <xdr:row>21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163285</xdr:colOff>
      <xdr:row>23</xdr:row>
      <xdr:rowOff>40821</xdr:rowOff>
    </xdr:from>
    <xdr:to>
      <xdr:col>26</xdr:col>
      <xdr:colOff>517070</xdr:colOff>
      <xdr:row>34</xdr:row>
      <xdr:rowOff>176891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299358</xdr:colOff>
      <xdr:row>8</xdr:row>
      <xdr:rowOff>81643</xdr:rowOff>
    </xdr:from>
    <xdr:to>
      <xdr:col>19</xdr:col>
      <xdr:colOff>503464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zoomScale="80" zoomScaleNormal="80" workbookViewId="0">
      <selection activeCell="D3" sqref="D3:D8"/>
    </sheetView>
  </sheetViews>
  <sheetFormatPr defaultRowHeight="15" x14ac:dyDescent="0.25"/>
  <cols>
    <col min="1" max="1" width="13.85546875" style="31" bestFit="1" customWidth="1"/>
    <col min="2" max="3" width="9.140625" style="31"/>
    <col min="4" max="4" width="24.28515625" style="31" customWidth="1"/>
    <col min="5" max="16384" width="9.140625" style="31"/>
  </cols>
  <sheetData>
    <row r="2" spans="1:9" ht="45" x14ac:dyDescent="0.25">
      <c r="A2" s="28"/>
      <c r="B2" s="28"/>
      <c r="C2" s="3" t="s">
        <v>51</v>
      </c>
      <c r="D2" s="3" t="s">
        <v>49</v>
      </c>
      <c r="F2" s="36"/>
      <c r="G2" s="28"/>
      <c r="H2" s="3" t="s">
        <v>50</v>
      </c>
      <c r="I2" s="3" t="s">
        <v>49</v>
      </c>
    </row>
    <row r="3" spans="1:9" x14ac:dyDescent="0.25">
      <c r="A3" s="68" t="s">
        <v>14</v>
      </c>
      <c r="B3" s="32" t="s">
        <v>2</v>
      </c>
      <c r="C3" s="1">
        <v>100</v>
      </c>
      <c r="D3" s="7">
        <v>2399.3679999999999</v>
      </c>
      <c r="F3" s="67" t="s">
        <v>13</v>
      </c>
      <c r="G3" s="39" t="s">
        <v>7</v>
      </c>
      <c r="H3" s="38">
        <f>AVERAGE(B14:D14)</f>
        <v>2.0957699999999999</v>
      </c>
      <c r="I3" s="38">
        <f>AVERAGE(D3:D5)</f>
        <v>2095.77</v>
      </c>
    </row>
    <row r="4" spans="1:9" x14ac:dyDescent="0.25">
      <c r="A4" s="68"/>
      <c r="B4" s="32" t="s">
        <v>3</v>
      </c>
      <c r="C4" s="1">
        <v>100</v>
      </c>
      <c r="D4" s="7">
        <v>2041.8779999999999</v>
      </c>
      <c r="F4" s="67"/>
      <c r="G4" s="39" t="s">
        <v>9</v>
      </c>
      <c r="H4" s="38">
        <f>STDEV(B14:D14)</f>
        <v>0.28056120517990502</v>
      </c>
      <c r="I4" s="38">
        <f>STDEV(D3:D5)</f>
        <v>280.56120517990138</v>
      </c>
    </row>
    <row r="5" spans="1:9" x14ac:dyDescent="0.25">
      <c r="A5" s="68"/>
      <c r="B5" s="32" t="s">
        <v>19</v>
      </c>
      <c r="C5" s="1">
        <v>100</v>
      </c>
      <c r="D5" s="7">
        <v>1846.0640000000001</v>
      </c>
      <c r="F5" s="67" t="s">
        <v>0</v>
      </c>
      <c r="G5" s="39" t="s">
        <v>7</v>
      </c>
      <c r="H5" s="38">
        <f>AVERAGE(F14:H14)</f>
        <v>1.8913610000000001</v>
      </c>
      <c r="I5" s="38">
        <f>AVERAGE(D6:D8)</f>
        <v>1891.3609999999999</v>
      </c>
    </row>
    <row r="6" spans="1:9" x14ac:dyDescent="0.25">
      <c r="A6" s="68" t="s">
        <v>0</v>
      </c>
      <c r="B6" s="32" t="s">
        <v>4</v>
      </c>
      <c r="C6" s="1">
        <v>100</v>
      </c>
      <c r="D6" s="7">
        <v>1755.0050000000001</v>
      </c>
      <c r="F6" s="67"/>
      <c r="G6" s="39" t="s">
        <v>9</v>
      </c>
      <c r="H6" s="38">
        <f>STDEV(F14:H14)</f>
        <v>0.12772769508998436</v>
      </c>
      <c r="I6" s="38">
        <f>STDEV(D6:D8)</f>
        <v>127.72769508998427</v>
      </c>
    </row>
    <row r="7" spans="1:9" x14ac:dyDescent="0.25">
      <c r="A7" s="68"/>
      <c r="B7" s="32" t="s">
        <v>5</v>
      </c>
      <c r="C7" s="1">
        <v>100</v>
      </c>
      <c r="D7" s="7">
        <v>1910.86</v>
      </c>
    </row>
    <row r="8" spans="1:9" x14ac:dyDescent="0.25">
      <c r="A8" s="68"/>
      <c r="B8" s="32" t="s">
        <v>6</v>
      </c>
      <c r="C8" s="1">
        <v>100</v>
      </c>
      <c r="D8" s="7">
        <v>2008.2180000000001</v>
      </c>
    </row>
    <row r="9" spans="1:9" x14ac:dyDescent="0.25">
      <c r="A9" s="29" t="s">
        <v>15</v>
      </c>
      <c r="D9" s="33">
        <f>_xlfn.T.TEST(D6:D8,D3:D5,2,2)</f>
        <v>0.31477138601278082</v>
      </c>
    </row>
    <row r="12" spans="1:9" x14ac:dyDescent="0.25">
      <c r="A12" s="34"/>
      <c r="B12" s="66" t="s">
        <v>13</v>
      </c>
      <c r="C12" s="66"/>
      <c r="D12" s="66"/>
      <c r="E12" s="66"/>
      <c r="F12" s="66" t="s">
        <v>0</v>
      </c>
      <c r="G12" s="66"/>
      <c r="H12" s="66"/>
      <c r="I12" s="66"/>
    </row>
    <row r="13" spans="1:9" ht="30" customHeight="1" x14ac:dyDescent="0.25">
      <c r="A13" s="35" t="s">
        <v>50</v>
      </c>
      <c r="B13" s="36" t="s">
        <v>2</v>
      </c>
      <c r="C13" s="36" t="s">
        <v>3</v>
      </c>
      <c r="D13" s="36" t="s">
        <v>19</v>
      </c>
      <c r="E13" s="36" t="s">
        <v>7</v>
      </c>
      <c r="F13" s="36" t="s">
        <v>4</v>
      </c>
      <c r="G13" s="36" t="s">
        <v>5</v>
      </c>
      <c r="H13" s="36" t="s">
        <v>6</v>
      </c>
      <c r="I13" s="36" t="s">
        <v>7</v>
      </c>
    </row>
    <row r="14" spans="1:9" x14ac:dyDescent="0.25">
      <c r="A14" s="36" t="s">
        <v>7</v>
      </c>
      <c r="B14" s="16">
        <f>D3/1000</f>
        <v>2.3993679999999999</v>
      </c>
      <c r="C14" s="16">
        <f>D4/1000</f>
        <v>2.0418780000000001</v>
      </c>
      <c r="D14" s="16">
        <f>D5/1000</f>
        <v>1.8460640000000001</v>
      </c>
      <c r="E14" s="38">
        <f>AVERAGE(B14:D14)</f>
        <v>2.0957699999999999</v>
      </c>
      <c r="F14" s="16">
        <f>D6/1000</f>
        <v>1.7550050000000001</v>
      </c>
      <c r="G14" s="16">
        <f>D7/1000</f>
        <v>1.91086</v>
      </c>
      <c r="H14" s="16">
        <f>D8/1000</f>
        <v>2.0082180000000003</v>
      </c>
      <c r="I14" s="38">
        <f>AVERAGE(F14:H14)</f>
        <v>1.8913610000000001</v>
      </c>
    </row>
    <row r="15" spans="1:9" x14ac:dyDescent="0.25">
      <c r="A15" s="36" t="s">
        <v>9</v>
      </c>
      <c r="B15" s="16"/>
      <c r="C15" s="16"/>
      <c r="D15" s="16"/>
      <c r="E15" s="38">
        <f>STDEV(B14:D14)</f>
        <v>0.28056120517990502</v>
      </c>
      <c r="F15" s="16"/>
      <c r="G15" s="16"/>
      <c r="H15" s="16"/>
      <c r="I15" s="38">
        <f>STDEV(F14:H14)</f>
        <v>0.12772769508998436</v>
      </c>
    </row>
    <row r="16" spans="1:9" x14ac:dyDescent="0.25">
      <c r="A16" s="42" t="s">
        <v>15</v>
      </c>
      <c r="B16" s="33">
        <f>_xlfn.T.TEST(B14:D14,F14:H14,2,2)</f>
        <v>0.31477138601278132</v>
      </c>
    </row>
  </sheetData>
  <mergeCells count="6">
    <mergeCell ref="B12:E12"/>
    <mergeCell ref="F12:I12"/>
    <mergeCell ref="F3:F4"/>
    <mergeCell ref="F5:F6"/>
    <mergeCell ref="A3:A5"/>
    <mergeCell ref="A6:A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"/>
  <sheetViews>
    <sheetView tabSelected="1" zoomScale="80" zoomScaleNormal="80" workbookViewId="0">
      <selection activeCell="I22" sqref="I22"/>
    </sheetView>
  </sheetViews>
  <sheetFormatPr defaultRowHeight="15" x14ac:dyDescent="0.25"/>
  <cols>
    <col min="1" max="2" width="9.140625" style="31"/>
    <col min="3" max="3" width="9.85546875" style="31" bestFit="1" customWidth="1"/>
    <col min="4" max="4" width="12.5703125" style="31" customWidth="1"/>
    <col min="5" max="16384" width="9.140625" style="31"/>
  </cols>
  <sheetData>
    <row r="3" spans="1:15" ht="45" customHeight="1" x14ac:dyDescent="0.25">
      <c r="A3" s="28"/>
      <c r="B3" s="28"/>
      <c r="C3" s="3" t="s">
        <v>51</v>
      </c>
      <c r="D3" s="3" t="s">
        <v>49</v>
      </c>
      <c r="F3" s="36"/>
      <c r="G3" s="28"/>
      <c r="H3" s="3" t="s">
        <v>50</v>
      </c>
      <c r="I3" s="3" t="s">
        <v>49</v>
      </c>
    </row>
    <row r="4" spans="1:15" x14ac:dyDescent="0.25">
      <c r="A4" s="68" t="s">
        <v>14</v>
      </c>
      <c r="B4" s="32" t="s">
        <v>2</v>
      </c>
      <c r="C4" s="4">
        <v>200</v>
      </c>
      <c r="D4" s="5">
        <v>2690.9549999999999</v>
      </c>
      <c r="F4" s="67" t="s">
        <v>13</v>
      </c>
      <c r="G4" s="39" t="s">
        <v>7</v>
      </c>
      <c r="H4" s="38">
        <f>AVERAGE(B15:D15)</f>
        <v>2.127246</v>
      </c>
      <c r="I4" s="37">
        <f>AVERAGE(D4:D6)</f>
        <v>2127.2460000000001</v>
      </c>
    </row>
    <row r="5" spans="1:15" x14ac:dyDescent="0.25">
      <c r="A5" s="68"/>
      <c r="B5" s="32" t="s">
        <v>3</v>
      </c>
      <c r="C5" s="4">
        <v>200</v>
      </c>
      <c r="D5" s="5">
        <v>1930.9690000000001</v>
      </c>
      <c r="F5" s="67"/>
      <c r="G5" s="39" t="s">
        <v>9</v>
      </c>
      <c r="H5" s="38">
        <f>STDEV(B15:D15)</f>
        <v>0.49563029166607458</v>
      </c>
      <c r="I5" s="37">
        <f>STDEV(D4:D6)</f>
        <v>495.63029166607578</v>
      </c>
    </row>
    <row r="6" spans="1:15" x14ac:dyDescent="0.25">
      <c r="A6" s="68"/>
      <c r="B6" s="32" t="s">
        <v>19</v>
      </c>
      <c r="C6" s="4">
        <v>200</v>
      </c>
      <c r="D6" s="5">
        <v>1759.8140000000001</v>
      </c>
      <c r="F6" s="67" t="s">
        <v>0</v>
      </c>
      <c r="G6" s="39" t="s">
        <v>7</v>
      </c>
      <c r="H6" s="38">
        <f>AVERAGE(F15:H15)</f>
        <v>2.0188443333333335</v>
      </c>
      <c r="I6" s="37">
        <f>AVERAGE(D7:D9)</f>
        <v>2018.8443333333332</v>
      </c>
    </row>
    <row r="7" spans="1:15" x14ac:dyDescent="0.25">
      <c r="A7" s="68" t="s">
        <v>0</v>
      </c>
      <c r="B7" s="32" t="s">
        <v>4</v>
      </c>
      <c r="C7" s="4">
        <v>200</v>
      </c>
      <c r="D7" s="5">
        <v>1759.46</v>
      </c>
      <c r="F7" s="67"/>
      <c r="G7" s="39" t="s">
        <v>9</v>
      </c>
      <c r="H7" s="38">
        <f>STDEV(F15:H15)</f>
        <v>0.25208749729078772</v>
      </c>
      <c r="I7" s="37">
        <f>STDEV(D7:D9)</f>
        <v>252.08749729079156</v>
      </c>
    </row>
    <row r="8" spans="1:15" x14ac:dyDescent="0.25">
      <c r="A8" s="68"/>
      <c r="B8" s="32" t="s">
        <v>5</v>
      </c>
      <c r="C8" s="4">
        <v>200</v>
      </c>
      <c r="D8" s="5">
        <v>2034.134</v>
      </c>
      <c r="F8" s="40"/>
    </row>
    <row r="9" spans="1:15" x14ac:dyDescent="0.25">
      <c r="A9" s="68"/>
      <c r="B9" s="32" t="s">
        <v>6</v>
      </c>
      <c r="C9" s="4">
        <v>200</v>
      </c>
      <c r="D9" s="5">
        <v>2262.9389999999999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5">
      <c r="A10" s="29" t="s">
        <v>15</v>
      </c>
      <c r="C10" s="40"/>
      <c r="D10" s="41">
        <f>_xlfn.T.TEST(D7:D9,D4:D6,2,2)</f>
        <v>0.75259617568058323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x14ac:dyDescent="0.25">
      <c r="A11" s="40"/>
      <c r="B11" s="40"/>
      <c r="C11" s="40"/>
      <c r="D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3" spans="1:15" x14ac:dyDescent="0.25">
      <c r="A13" s="34"/>
      <c r="B13" s="66" t="s">
        <v>13</v>
      </c>
      <c r="C13" s="66"/>
      <c r="D13" s="66"/>
      <c r="E13" s="66"/>
      <c r="F13" s="66" t="s">
        <v>0</v>
      </c>
      <c r="G13" s="66"/>
      <c r="H13" s="66"/>
      <c r="I13" s="66"/>
    </row>
    <row r="14" spans="1:15" ht="45" x14ac:dyDescent="0.25">
      <c r="A14" s="35" t="s">
        <v>50</v>
      </c>
      <c r="B14" s="36" t="s">
        <v>2</v>
      </c>
      <c r="C14" s="36" t="s">
        <v>3</v>
      </c>
      <c r="D14" s="36" t="s">
        <v>19</v>
      </c>
      <c r="E14" s="36" t="s">
        <v>7</v>
      </c>
      <c r="F14" s="36" t="s">
        <v>4</v>
      </c>
      <c r="G14" s="36" t="s">
        <v>5</v>
      </c>
      <c r="H14" s="36" t="s">
        <v>6</v>
      </c>
      <c r="I14" s="36" t="s">
        <v>7</v>
      </c>
    </row>
    <row r="15" spans="1:15" x14ac:dyDescent="0.25">
      <c r="A15" s="36" t="s">
        <v>7</v>
      </c>
      <c r="B15" s="25">
        <f>D4/1000</f>
        <v>2.6909549999999998</v>
      </c>
      <c r="C15" s="25">
        <f>D5/1000</f>
        <v>1.9309690000000002</v>
      </c>
      <c r="D15" s="25">
        <f>D6/1000</f>
        <v>1.759814</v>
      </c>
      <c r="E15" s="38">
        <f>AVERAGE(B15:D15)</f>
        <v>2.127246</v>
      </c>
      <c r="F15" s="25">
        <f>D7/1000</f>
        <v>1.75946</v>
      </c>
      <c r="G15" s="25">
        <f>D8/1000</f>
        <v>2.0341339999999999</v>
      </c>
      <c r="H15" s="25">
        <f>D9/1000</f>
        <v>2.2629389999999998</v>
      </c>
      <c r="I15" s="38">
        <f>AVERAGE(F15:H15)</f>
        <v>2.0188443333333335</v>
      </c>
    </row>
    <row r="16" spans="1:15" x14ac:dyDescent="0.25">
      <c r="A16" s="36" t="s">
        <v>9</v>
      </c>
      <c r="B16" s="25"/>
      <c r="C16" s="25"/>
      <c r="D16" s="25"/>
      <c r="E16" s="38">
        <f>STDEV(B15:D15)</f>
        <v>0.49563029166607458</v>
      </c>
      <c r="F16" s="25"/>
      <c r="G16" s="25"/>
      <c r="H16" s="39"/>
      <c r="I16" s="38">
        <f>STDEV(F15:H15)</f>
        <v>0.25208749729078772</v>
      </c>
    </row>
    <row r="17" spans="1:2" x14ac:dyDescent="0.25">
      <c r="A17" s="42" t="s">
        <v>15</v>
      </c>
      <c r="B17" s="33">
        <f>_xlfn.T.TEST(B15:D15,F15:H15,2,2)</f>
        <v>0.75259617568058423</v>
      </c>
    </row>
  </sheetData>
  <mergeCells count="6">
    <mergeCell ref="B13:E13"/>
    <mergeCell ref="F13:I13"/>
    <mergeCell ref="F4:F5"/>
    <mergeCell ref="F6:F7"/>
    <mergeCell ref="A4:A6"/>
    <mergeCell ref="A7:A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zoomScale="80" zoomScaleNormal="80" workbookViewId="0">
      <selection activeCell="G2" sqref="G2"/>
    </sheetView>
  </sheetViews>
  <sheetFormatPr defaultRowHeight="15" x14ac:dyDescent="0.25"/>
  <cols>
    <col min="1" max="1" width="18.140625" style="31" bestFit="1" customWidth="1"/>
    <col min="2" max="2" width="11.5703125" style="31" bestFit="1" customWidth="1"/>
    <col min="3" max="5" width="10.5703125" style="31" bestFit="1" customWidth="1"/>
    <col min="6" max="6" width="12.85546875" style="31" customWidth="1"/>
    <col min="7" max="7" width="10.5703125" style="31" bestFit="1" customWidth="1"/>
    <col min="8" max="9" width="9.140625" style="31"/>
    <col min="10" max="10" width="29.5703125" style="31" customWidth="1"/>
    <col min="11" max="11" width="10.5703125" style="31" bestFit="1" customWidth="1"/>
    <col min="12" max="12" width="10.140625" style="31" bestFit="1" customWidth="1"/>
    <col min="13" max="13" width="10.5703125" style="31" bestFit="1" customWidth="1"/>
    <col min="14" max="14" width="10.5703125" style="31" customWidth="1"/>
    <col min="15" max="15" width="14.28515625" style="31" customWidth="1"/>
    <col min="16" max="16" width="10.5703125" style="31" bestFit="1" customWidth="1"/>
    <col min="17" max="18" width="10.5703125" style="31" customWidth="1"/>
    <col min="19" max="22" width="9.140625" style="31"/>
    <col min="23" max="23" width="11.28515625" style="31" customWidth="1"/>
    <col min="24" max="24" width="9.140625" style="31"/>
    <col min="25" max="25" width="15" style="31" bestFit="1" customWidth="1"/>
    <col min="26" max="26" width="16.42578125" style="31" bestFit="1" customWidth="1"/>
    <col min="27" max="16384" width="9.140625" style="31"/>
  </cols>
  <sheetData>
    <row r="2" spans="1:16" ht="90" x14ac:dyDescent="0.25">
      <c r="A2" s="28"/>
      <c r="B2" s="28"/>
      <c r="C2" s="3" t="s">
        <v>60</v>
      </c>
      <c r="D2" s="28" t="s">
        <v>12</v>
      </c>
      <c r="E2" s="3" t="s">
        <v>61</v>
      </c>
      <c r="F2" s="35" t="s">
        <v>62</v>
      </c>
      <c r="J2" s="36"/>
      <c r="K2" s="28"/>
      <c r="L2" s="3" t="s">
        <v>1</v>
      </c>
      <c r="M2" s="28" t="s">
        <v>12</v>
      </c>
      <c r="N2" s="3" t="s">
        <v>53</v>
      </c>
      <c r="O2" s="35" t="s">
        <v>52</v>
      </c>
    </row>
    <row r="3" spans="1:16" x14ac:dyDescent="0.25">
      <c r="A3" s="68" t="s">
        <v>14</v>
      </c>
      <c r="B3" s="32" t="s">
        <v>2</v>
      </c>
      <c r="C3" s="52">
        <v>2373333.3333333335</v>
      </c>
      <c r="D3" s="37">
        <v>85</v>
      </c>
      <c r="E3" s="38">
        <v>3.6626666666666665</v>
      </c>
      <c r="F3" s="38">
        <v>1.5544102205653931</v>
      </c>
      <c r="J3" s="72" t="s">
        <v>13</v>
      </c>
      <c r="K3" s="47" t="s">
        <v>7</v>
      </c>
      <c r="L3" s="52">
        <f>AVERAGE(C3:C5)</f>
        <v>1629333.3333333333</v>
      </c>
      <c r="M3" s="38">
        <f>AVERAGE(D3:D5)</f>
        <v>72.1111111111111</v>
      </c>
      <c r="N3" s="38">
        <f>AVERAGE(E3:E5)</f>
        <v>2.5693444444444444</v>
      </c>
      <c r="O3" s="38">
        <f>AVERAGE(F3:F5)</f>
        <v>1.5710262072135148</v>
      </c>
    </row>
    <row r="4" spans="1:16" x14ac:dyDescent="0.25">
      <c r="A4" s="68"/>
      <c r="B4" s="32" t="s">
        <v>3</v>
      </c>
      <c r="C4" s="52">
        <v>1486666.6666666667</v>
      </c>
      <c r="D4" s="37">
        <v>76.333333333333329</v>
      </c>
      <c r="E4" s="38">
        <v>1.8013666666666666</v>
      </c>
      <c r="F4" s="38">
        <v>0.99139431307737957</v>
      </c>
      <c r="J4" s="72"/>
      <c r="K4" s="47" t="s">
        <v>9</v>
      </c>
      <c r="L4" s="52">
        <f>STDEV(C3:C5)</f>
        <v>683919.42345409293</v>
      </c>
      <c r="M4" s="38">
        <f>STDEV(D3:D5)</f>
        <v>15.439247726828253</v>
      </c>
      <c r="N4" s="38">
        <f>STDEV(E3:E5)</f>
        <v>0.97236627777198703</v>
      </c>
      <c r="O4" s="38">
        <f>STDEV(F3:F5)</f>
        <v>0.58811595755082691</v>
      </c>
    </row>
    <row r="5" spans="1:16" x14ac:dyDescent="0.25">
      <c r="A5" s="68"/>
      <c r="B5" s="32" t="s">
        <v>19</v>
      </c>
      <c r="C5" s="52">
        <v>1028000</v>
      </c>
      <c r="D5" s="37">
        <v>55</v>
      </c>
      <c r="E5" s="38">
        <v>2.2439999999999998</v>
      </c>
      <c r="F5" s="38">
        <v>2.1672740879977721</v>
      </c>
      <c r="J5" s="72" t="s">
        <v>0</v>
      </c>
      <c r="K5" s="47" t="s">
        <v>7</v>
      </c>
      <c r="L5" s="52">
        <f>AVERAGE(C6:C8)</f>
        <v>1410111.1111111112</v>
      </c>
      <c r="M5" s="38">
        <f>AVERAGE(D6:D8)</f>
        <v>81.8888888888889</v>
      </c>
      <c r="N5" s="38">
        <f>AVERAGE(E6:E8)</f>
        <v>2.6653444444444445</v>
      </c>
      <c r="O5" s="38">
        <f>AVERAGE(F6:F8)</f>
        <v>1.8516302894537777</v>
      </c>
    </row>
    <row r="6" spans="1:16" x14ac:dyDescent="0.25">
      <c r="A6" s="68" t="s">
        <v>0</v>
      </c>
      <c r="B6" s="32" t="s">
        <v>4</v>
      </c>
      <c r="C6" s="52">
        <v>1991666.6666666667</v>
      </c>
      <c r="D6" s="37">
        <v>88.666666666666671</v>
      </c>
      <c r="E6" s="38">
        <v>2.8969999999999998</v>
      </c>
      <c r="F6" s="38">
        <v>1.3526828360510812</v>
      </c>
      <c r="J6" s="72"/>
      <c r="K6" s="47" t="s">
        <v>9</v>
      </c>
      <c r="L6" s="52">
        <f>STDEV(C6:C8)</f>
        <v>719142.72523558128</v>
      </c>
      <c r="M6" s="38">
        <f>STDEV(D6:D8)</f>
        <v>7.0105740241543808</v>
      </c>
      <c r="N6" s="38">
        <f>STDEV(E6:E8)</f>
        <v>1.3000560203029423</v>
      </c>
      <c r="O6" s="38">
        <f>STDEV(F6:F8)</f>
        <v>0.43672457486974592</v>
      </c>
    </row>
    <row r="7" spans="1:16" x14ac:dyDescent="0.25">
      <c r="A7" s="68"/>
      <c r="B7" s="32" t="s">
        <v>5</v>
      </c>
      <c r="C7" s="52">
        <v>1632666.6666666667</v>
      </c>
      <c r="D7" s="37">
        <v>74.666666666666671</v>
      </c>
      <c r="E7" s="38">
        <v>3.8339999999999996</v>
      </c>
      <c r="F7" s="38">
        <v>2.1644832978833244</v>
      </c>
    </row>
    <row r="8" spans="1:16" x14ac:dyDescent="0.25">
      <c r="A8" s="68"/>
      <c r="B8" s="32" t="s">
        <v>6</v>
      </c>
      <c r="C8" s="52">
        <v>606000</v>
      </c>
      <c r="D8" s="37">
        <v>82.333333333333329</v>
      </c>
      <c r="E8" s="38">
        <v>1.2650333333333335</v>
      </c>
      <c r="F8" s="38">
        <v>2.0377247344269285</v>
      </c>
    </row>
    <row r="9" spans="1:16" x14ac:dyDescent="0.25">
      <c r="A9" s="29" t="s">
        <v>15</v>
      </c>
      <c r="C9" s="44">
        <f>_xlfn.T.TEST(C6:C8,C3:C5,2,2)</f>
        <v>0.7214764582086326</v>
      </c>
      <c r="D9" s="44">
        <f>_xlfn.T.TEST(D6:D8,D3:D5,2,2)</f>
        <v>0.37442699820819708</v>
      </c>
      <c r="E9" s="44">
        <f>_xlfn.T.TEST(E6:E8,E3:E5,2,2)</f>
        <v>0.92335172549503863</v>
      </c>
      <c r="F9" s="44">
        <f>_xlfn.T.TEST(F6:F8,F3:F5,2,2)</f>
        <v>0.54331033542918294</v>
      </c>
    </row>
    <row r="12" spans="1:16" x14ac:dyDescent="0.25">
      <c r="A12" s="30" t="s">
        <v>1</v>
      </c>
      <c r="B12" s="69" t="s">
        <v>13</v>
      </c>
      <c r="C12" s="70"/>
      <c r="D12" s="71"/>
      <c r="E12" s="69" t="s">
        <v>0</v>
      </c>
      <c r="F12" s="70"/>
      <c r="G12" s="71"/>
      <c r="J12" s="30" t="s">
        <v>1</v>
      </c>
      <c r="K12" s="66" t="s">
        <v>13</v>
      </c>
      <c r="L12" s="66"/>
      <c r="M12" s="66"/>
      <c r="N12" s="69" t="s">
        <v>0</v>
      </c>
      <c r="O12" s="70"/>
      <c r="P12" s="71"/>
    </row>
    <row r="13" spans="1:16" x14ac:dyDescent="0.25">
      <c r="A13" s="36"/>
      <c r="B13" s="36" t="s">
        <v>2</v>
      </c>
      <c r="C13" s="36" t="s">
        <v>3</v>
      </c>
      <c r="D13" s="36" t="s">
        <v>19</v>
      </c>
      <c r="E13" s="36" t="s">
        <v>4</v>
      </c>
      <c r="F13" s="36" t="s">
        <v>5</v>
      </c>
      <c r="G13" s="36" t="s">
        <v>6</v>
      </c>
      <c r="J13" s="36"/>
      <c r="K13" s="36" t="s">
        <v>2</v>
      </c>
      <c r="L13" s="36" t="s">
        <v>3</v>
      </c>
      <c r="M13" s="36" t="s">
        <v>19</v>
      </c>
      <c r="N13" s="36" t="s">
        <v>4</v>
      </c>
      <c r="O13" s="36" t="s">
        <v>5</v>
      </c>
      <c r="P13" s="36" t="s">
        <v>6</v>
      </c>
    </row>
    <row r="14" spans="1:16" x14ac:dyDescent="0.25">
      <c r="A14" s="47" t="s">
        <v>8</v>
      </c>
      <c r="B14" s="52">
        <v>2220000</v>
      </c>
      <c r="C14" s="52">
        <v>1520000</v>
      </c>
      <c r="D14" s="52">
        <v>504000</v>
      </c>
      <c r="E14" s="52">
        <v>1555000</v>
      </c>
      <c r="F14" s="52">
        <v>698000</v>
      </c>
      <c r="G14" s="52">
        <v>565000</v>
      </c>
      <c r="J14" s="36" t="s">
        <v>7</v>
      </c>
      <c r="K14" s="52">
        <f>AVERAGE(B14:B16)</f>
        <v>2373333.3333333335</v>
      </c>
      <c r="L14" s="52">
        <f t="shared" ref="L14:P14" si="0">AVERAGE(C14:C16)</f>
        <v>1486666.6666666667</v>
      </c>
      <c r="M14" s="52">
        <f t="shared" si="0"/>
        <v>1028000</v>
      </c>
      <c r="N14" s="52">
        <f t="shared" si="0"/>
        <v>1991666.6666666667</v>
      </c>
      <c r="O14" s="52">
        <f t="shared" si="0"/>
        <v>1632666.6666666667</v>
      </c>
      <c r="P14" s="52">
        <f t="shared" si="0"/>
        <v>606000</v>
      </c>
    </row>
    <row r="15" spans="1:16" x14ac:dyDescent="0.25">
      <c r="A15" s="47" t="s">
        <v>10</v>
      </c>
      <c r="B15" s="52">
        <v>2000000</v>
      </c>
      <c r="C15" s="52">
        <v>2250000</v>
      </c>
      <c r="D15" s="52">
        <v>1440000</v>
      </c>
      <c r="E15" s="52">
        <v>3050000</v>
      </c>
      <c r="F15" s="52">
        <v>1970000</v>
      </c>
      <c r="G15" s="52">
        <v>663000</v>
      </c>
      <c r="J15" s="36" t="s">
        <v>9</v>
      </c>
      <c r="K15" s="52">
        <f t="shared" ref="K15:P15" si="1">STDEV(B14:B16)</f>
        <v>469183.68826434389</v>
      </c>
      <c r="L15" s="52">
        <f t="shared" si="1"/>
        <v>780534.00523829425</v>
      </c>
      <c r="M15" s="52">
        <f t="shared" si="1"/>
        <v>477945.60359940544</v>
      </c>
      <c r="N15" s="52">
        <f t="shared" si="1"/>
        <v>921199.39933400578</v>
      </c>
      <c r="O15" s="52">
        <f t="shared" si="1"/>
        <v>819817.86595153774</v>
      </c>
      <c r="P15" s="52">
        <f t="shared" si="1"/>
        <v>50921.508225896061</v>
      </c>
    </row>
    <row r="16" spans="1:16" x14ac:dyDescent="0.25">
      <c r="A16" s="47" t="s">
        <v>11</v>
      </c>
      <c r="B16" s="52">
        <v>2900000</v>
      </c>
      <c r="C16" s="52">
        <v>690000</v>
      </c>
      <c r="D16" s="52">
        <v>1140000</v>
      </c>
      <c r="E16" s="52">
        <v>1370000</v>
      </c>
      <c r="F16" s="52">
        <v>2230000</v>
      </c>
      <c r="G16" s="52">
        <v>590000</v>
      </c>
      <c r="I16" s="54"/>
      <c r="J16" s="36" t="s">
        <v>15</v>
      </c>
      <c r="K16" s="38">
        <f>_xlfn.T.TEST(K14:M14,N14:P14,2,2)</f>
        <v>0.7214764582086326</v>
      </c>
      <c r="L16" s="54"/>
      <c r="M16" s="54"/>
      <c r="N16" s="54"/>
      <c r="O16" s="54"/>
    </row>
    <row r="17" spans="1:18" x14ac:dyDescent="0.25">
      <c r="A17" s="51"/>
      <c r="B17" s="54"/>
      <c r="C17" s="54"/>
      <c r="D17" s="54"/>
      <c r="E17" s="54"/>
      <c r="F17" s="54"/>
      <c r="G17" s="54"/>
    </row>
    <row r="18" spans="1:18" x14ac:dyDescent="0.25">
      <c r="A18" s="30" t="s">
        <v>12</v>
      </c>
      <c r="B18" s="69" t="s">
        <v>13</v>
      </c>
      <c r="C18" s="70"/>
      <c r="D18" s="71"/>
      <c r="E18" s="69" t="s">
        <v>0</v>
      </c>
      <c r="F18" s="70"/>
      <c r="G18" s="71"/>
      <c r="J18" s="30" t="s">
        <v>12</v>
      </c>
      <c r="K18" s="69" t="s">
        <v>13</v>
      </c>
      <c r="L18" s="70"/>
      <c r="M18" s="71"/>
      <c r="N18" s="69" t="s">
        <v>0</v>
      </c>
      <c r="O18" s="70"/>
      <c r="P18" s="71"/>
    </row>
    <row r="19" spans="1:18" x14ac:dyDescent="0.25">
      <c r="A19" s="36"/>
      <c r="B19" s="36" t="s">
        <v>2</v>
      </c>
      <c r="C19" s="36" t="s">
        <v>3</v>
      </c>
      <c r="D19" s="36" t="s">
        <v>19</v>
      </c>
      <c r="E19" s="36" t="s">
        <v>4</v>
      </c>
      <c r="F19" s="36" t="s">
        <v>5</v>
      </c>
      <c r="G19" s="36" t="s">
        <v>6</v>
      </c>
      <c r="J19" s="36"/>
      <c r="K19" s="36" t="s">
        <v>2</v>
      </c>
      <c r="L19" s="36" t="s">
        <v>3</v>
      </c>
      <c r="M19" s="36" t="s">
        <v>19</v>
      </c>
      <c r="N19" s="36" t="s">
        <v>4</v>
      </c>
      <c r="O19" s="36" t="s">
        <v>5</v>
      </c>
      <c r="P19" s="36" t="s">
        <v>6</v>
      </c>
    </row>
    <row r="20" spans="1:18" x14ac:dyDescent="0.25">
      <c r="A20" s="47" t="s">
        <v>8</v>
      </c>
      <c r="B20" s="38">
        <v>70</v>
      </c>
      <c r="C20" s="38">
        <v>96</v>
      </c>
      <c r="D20" s="38">
        <v>41</v>
      </c>
      <c r="E20" s="38">
        <v>77</v>
      </c>
      <c r="F20" s="38">
        <v>41</v>
      </c>
      <c r="G20" s="38">
        <v>94</v>
      </c>
      <c r="J20" s="36" t="s">
        <v>7</v>
      </c>
      <c r="K20" s="37">
        <f t="shared" ref="K20:P20" si="2">AVERAGE(B20:B22)</f>
        <v>85</v>
      </c>
      <c r="L20" s="37">
        <f t="shared" si="2"/>
        <v>76.333333333333329</v>
      </c>
      <c r="M20" s="37">
        <f t="shared" si="2"/>
        <v>55</v>
      </c>
      <c r="N20" s="37">
        <f t="shared" si="2"/>
        <v>88.666666666666671</v>
      </c>
      <c r="O20" s="37">
        <f t="shared" si="2"/>
        <v>74.666666666666671</v>
      </c>
      <c r="P20" s="37">
        <f t="shared" si="2"/>
        <v>82.333333333333329</v>
      </c>
    </row>
    <row r="21" spans="1:18" x14ac:dyDescent="0.25">
      <c r="A21" s="47" t="s">
        <v>10</v>
      </c>
      <c r="B21" s="38">
        <v>93</v>
      </c>
      <c r="C21" s="38">
        <v>76</v>
      </c>
      <c r="D21" s="38">
        <v>55</v>
      </c>
      <c r="E21" s="38">
        <v>96</v>
      </c>
      <c r="F21" s="38">
        <v>94</v>
      </c>
      <c r="G21" s="38">
        <v>90</v>
      </c>
      <c r="J21" s="36" t="s">
        <v>9</v>
      </c>
      <c r="K21" s="37">
        <f t="shared" ref="K21:P21" si="3">STDEV(B20:B22)</f>
        <v>13</v>
      </c>
      <c r="L21" s="37">
        <f t="shared" si="3"/>
        <v>19.502136635080113</v>
      </c>
      <c r="M21" s="37">
        <f t="shared" si="3"/>
        <v>14</v>
      </c>
      <c r="N21" s="37">
        <f t="shared" si="3"/>
        <v>10.214368964029708</v>
      </c>
      <c r="O21" s="37">
        <f t="shared" si="3"/>
        <v>29.263173671584802</v>
      </c>
      <c r="P21" s="37">
        <f t="shared" si="3"/>
        <v>16.86218649325567</v>
      </c>
    </row>
    <row r="22" spans="1:18" ht="15" customHeight="1" x14ac:dyDescent="0.25">
      <c r="A22" s="47" t="s">
        <v>11</v>
      </c>
      <c r="B22" s="38">
        <v>92</v>
      </c>
      <c r="C22" s="39">
        <v>57</v>
      </c>
      <c r="D22" s="39">
        <v>69</v>
      </c>
      <c r="E22" s="38">
        <v>93</v>
      </c>
      <c r="F22" s="38">
        <v>89</v>
      </c>
      <c r="G22" s="39">
        <v>63</v>
      </c>
      <c r="J22" s="36" t="s">
        <v>15</v>
      </c>
      <c r="K22" s="38">
        <f>_xlfn.T.TEST(K20:M20,N20:P20,2,2)</f>
        <v>0.37442699820819708</v>
      </c>
      <c r="R22" s="60"/>
    </row>
    <row r="25" spans="1:18" ht="30" x14ac:dyDescent="0.25">
      <c r="A25" s="34" t="s">
        <v>49</v>
      </c>
      <c r="B25" s="69" t="s">
        <v>13</v>
      </c>
      <c r="C25" s="70"/>
      <c r="D25" s="71"/>
      <c r="E25" s="69" t="s">
        <v>0</v>
      </c>
      <c r="F25" s="70"/>
      <c r="G25" s="71"/>
      <c r="J25" s="34" t="s">
        <v>49</v>
      </c>
      <c r="K25" s="69" t="s">
        <v>13</v>
      </c>
      <c r="L25" s="70"/>
      <c r="M25" s="70"/>
      <c r="N25" s="71"/>
      <c r="O25" s="66" t="s">
        <v>0</v>
      </c>
      <c r="P25" s="66"/>
      <c r="Q25" s="66"/>
      <c r="R25" s="66"/>
    </row>
    <row r="26" spans="1:18" x14ac:dyDescent="0.25">
      <c r="A26" s="3"/>
      <c r="B26" s="36" t="s">
        <v>2</v>
      </c>
      <c r="C26" s="36" t="s">
        <v>3</v>
      </c>
      <c r="D26" s="36" t="s">
        <v>19</v>
      </c>
      <c r="E26" s="36" t="s">
        <v>4</v>
      </c>
      <c r="F26" s="36" t="s">
        <v>5</v>
      </c>
      <c r="G26" s="36" t="s">
        <v>6</v>
      </c>
      <c r="J26" s="3"/>
      <c r="K26" s="43" t="s">
        <v>2</v>
      </c>
      <c r="L26" s="43" t="s">
        <v>3</v>
      </c>
      <c r="M26" s="43" t="s">
        <v>19</v>
      </c>
      <c r="N26" s="36" t="s">
        <v>7</v>
      </c>
      <c r="O26" s="43" t="s">
        <v>4</v>
      </c>
      <c r="P26" s="43" t="s">
        <v>5</v>
      </c>
      <c r="Q26" s="43" t="s">
        <v>6</v>
      </c>
      <c r="R26" s="36" t="s">
        <v>7</v>
      </c>
    </row>
    <row r="27" spans="1:18" x14ac:dyDescent="0.25">
      <c r="A27" s="47" t="s">
        <v>8</v>
      </c>
      <c r="B27" s="63">
        <v>3.222</v>
      </c>
      <c r="C27" s="63">
        <v>2.681</v>
      </c>
      <c r="D27" s="63">
        <v>1.109</v>
      </c>
      <c r="E27" s="63">
        <v>1.871</v>
      </c>
      <c r="F27" s="63">
        <v>1.03</v>
      </c>
      <c r="G27" s="63">
        <v>1.4870000000000001</v>
      </c>
      <c r="J27" s="36" t="s">
        <v>7</v>
      </c>
      <c r="K27" s="38">
        <f>AVERAGE(B27:B29)</f>
        <v>3.6626666666666665</v>
      </c>
      <c r="L27" s="38">
        <f>AVERAGE(C27:C29)</f>
        <v>1.8013666666666666</v>
      </c>
      <c r="M27" s="38">
        <f>AVERAGE(D27:D29)</f>
        <v>2.2439999999999998</v>
      </c>
      <c r="N27" s="38">
        <f>AVERAGE(K27:M27)</f>
        <v>2.5693444444444444</v>
      </c>
      <c r="O27" s="38">
        <f>AVERAGE(E27:E29)</f>
        <v>2.8969999999999998</v>
      </c>
      <c r="P27" s="38">
        <f>AVERAGE(F27:F29)</f>
        <v>3.8339999999999996</v>
      </c>
      <c r="Q27" s="38">
        <f>AVERAGE(G27:G29)</f>
        <v>1.2650333333333335</v>
      </c>
      <c r="R27" s="38">
        <f>AVERAGE(O27:Q27)</f>
        <v>2.6653444444444445</v>
      </c>
    </row>
    <row r="28" spans="1:18" x14ac:dyDescent="0.25">
      <c r="A28" s="47" t="s">
        <v>10</v>
      </c>
      <c r="B28" s="63">
        <v>3.4409999999999998</v>
      </c>
      <c r="C28" s="63">
        <v>2.7229999999999999</v>
      </c>
      <c r="D28" s="63">
        <v>3.4529999999999998</v>
      </c>
      <c r="E28" s="63">
        <v>5.2809999999999997</v>
      </c>
      <c r="F28" s="63">
        <v>5.4379999999999997</v>
      </c>
      <c r="G28" s="63">
        <v>2.3079999999999998</v>
      </c>
      <c r="J28" s="57" t="s">
        <v>9</v>
      </c>
      <c r="K28" s="58">
        <f t="shared" ref="K28:M28" si="4">STDEV(B27:B29)</f>
        <v>0.58395576316475728</v>
      </c>
      <c r="L28" s="38">
        <f t="shared" si="4"/>
        <v>1.5600840372663694</v>
      </c>
      <c r="M28" s="38">
        <f t="shared" si="4"/>
        <v>1.1737508253458233</v>
      </c>
      <c r="N28" s="38">
        <f>STDEV(K27:M27)</f>
        <v>0.97236627777198703</v>
      </c>
      <c r="O28" s="38">
        <f>STDEV(E27:E29)</f>
        <v>2.0712672449493335</v>
      </c>
      <c r="P28" s="38">
        <f>STDEV(F27:F29)</f>
        <v>2.4367223887837537</v>
      </c>
      <c r="Q28" s="38">
        <f>STDEV(G27:G29)</f>
        <v>1.1698514877254007</v>
      </c>
      <c r="R28" s="38">
        <f>STDEV(O27:Q27)</f>
        <v>1.3000560203029423</v>
      </c>
    </row>
    <row r="29" spans="1:18" x14ac:dyDescent="0.25">
      <c r="A29" s="47" t="s">
        <v>11</v>
      </c>
      <c r="B29" s="63">
        <v>4.3250000000000002</v>
      </c>
      <c r="C29" s="63">
        <v>1E-4</v>
      </c>
      <c r="D29" s="63">
        <v>2.17</v>
      </c>
      <c r="E29" s="63">
        <v>1.5389999999999999</v>
      </c>
      <c r="F29" s="63">
        <v>5.0339999999999998</v>
      </c>
      <c r="G29" s="63">
        <v>1E-4</v>
      </c>
      <c r="J29" s="36" t="s">
        <v>15</v>
      </c>
      <c r="K29" s="81">
        <f>_xlfn.T.TEST(K27:M27,O27:Q27,2,2)</f>
        <v>0.92335172549503863</v>
      </c>
    </row>
    <row r="30" spans="1:18" x14ac:dyDescent="0.25">
      <c r="C30" s="15"/>
      <c r="D30" s="15"/>
      <c r="E30" s="15"/>
      <c r="F30" s="15"/>
      <c r="G30" s="15"/>
      <c r="J30" s="36" t="s">
        <v>48</v>
      </c>
      <c r="K30" s="44">
        <f>_xlfn.T.TEST(B27:B29,O27:Q27,2,2)</f>
        <v>0.29218488620078753</v>
      </c>
      <c r="L30" s="59">
        <f>_xlfn.T.TEST(C27:C29,O27:Q27,2,2)</f>
        <v>0.5020730988719293</v>
      </c>
      <c r="M30" s="44">
        <f>_xlfn.T.TEST(D27:D29,O27:Q27,2,2)</f>
        <v>0.69831510900932292</v>
      </c>
      <c r="N30" s="50"/>
    </row>
    <row r="32" spans="1:18" ht="60" x14ac:dyDescent="0.25">
      <c r="A32" s="34" t="s">
        <v>52</v>
      </c>
      <c r="B32" s="69" t="s">
        <v>13</v>
      </c>
      <c r="C32" s="70"/>
      <c r="D32" s="71"/>
      <c r="E32" s="69" t="s">
        <v>0</v>
      </c>
      <c r="F32" s="70"/>
      <c r="G32" s="71"/>
      <c r="J32" s="34" t="s">
        <v>52</v>
      </c>
      <c r="K32" s="69" t="s">
        <v>13</v>
      </c>
      <c r="L32" s="70"/>
      <c r="M32" s="70"/>
      <c r="N32" s="71"/>
      <c r="O32" s="66" t="s">
        <v>0</v>
      </c>
      <c r="P32" s="66"/>
      <c r="Q32" s="66"/>
      <c r="R32" s="66"/>
    </row>
    <row r="33" spans="1:18" x14ac:dyDescent="0.25">
      <c r="A33" s="3"/>
      <c r="B33" s="36" t="s">
        <v>2</v>
      </c>
      <c r="C33" s="36" t="s">
        <v>3</v>
      </c>
      <c r="D33" s="36" t="s">
        <v>19</v>
      </c>
      <c r="E33" s="36" t="s">
        <v>4</v>
      </c>
      <c r="F33" s="36" t="s">
        <v>5</v>
      </c>
      <c r="G33" s="36" t="s">
        <v>6</v>
      </c>
      <c r="J33" s="3"/>
      <c r="K33" s="36" t="s">
        <v>2</v>
      </c>
      <c r="L33" s="36" t="s">
        <v>3</v>
      </c>
      <c r="M33" s="36" t="s">
        <v>19</v>
      </c>
      <c r="N33" s="36" t="s">
        <v>7</v>
      </c>
      <c r="O33" s="36" t="s">
        <v>4</v>
      </c>
      <c r="P33" s="36" t="s">
        <v>5</v>
      </c>
      <c r="Q33" s="36" t="s">
        <v>6</v>
      </c>
      <c r="R33" s="36" t="s">
        <v>7</v>
      </c>
    </row>
    <row r="34" spans="1:18" x14ac:dyDescent="0.25">
      <c r="A34" s="47" t="s">
        <v>8</v>
      </c>
      <c r="B34" s="6">
        <f>(B27/B14)*1000000</f>
        <v>1.4513513513513514</v>
      </c>
      <c r="C34" s="6">
        <f t="shared" ref="B34:G36" si="5">(C27/C14)*1000000</f>
        <v>1.7638157894736843</v>
      </c>
      <c r="D34" s="6">
        <f t="shared" si="5"/>
        <v>2.2003968253968256</v>
      </c>
      <c r="E34" s="6">
        <f t="shared" si="5"/>
        <v>1.2032154340836014</v>
      </c>
      <c r="F34" s="6">
        <f t="shared" si="5"/>
        <v>1.4756446991404011</v>
      </c>
      <c r="G34" s="6">
        <f t="shared" si="5"/>
        <v>2.6318584070796462</v>
      </c>
      <c r="J34" s="36" t="s">
        <v>7</v>
      </c>
      <c r="K34" s="38">
        <f>AVERAGE(B34:B36)</f>
        <v>1.5544102205653931</v>
      </c>
      <c r="L34" s="38">
        <f t="shared" ref="K34:M34" si="6">AVERAGE(C34:C36)</f>
        <v>0.99139431307737957</v>
      </c>
      <c r="M34" s="38">
        <f t="shared" si="6"/>
        <v>2.1672740879977721</v>
      </c>
      <c r="N34" s="38">
        <f>AVERAGE(K34:M34)</f>
        <v>1.5710262072135148</v>
      </c>
      <c r="O34" s="38">
        <f>AVERAGE(E34:E36)</f>
        <v>1.3526828360510812</v>
      </c>
      <c r="P34" s="38">
        <f>AVERAGE(F34:F36)</f>
        <v>2.1644832978833244</v>
      </c>
      <c r="Q34" s="38">
        <f>AVERAGE(G34:G36)</f>
        <v>2.0377247344269285</v>
      </c>
      <c r="R34" s="38">
        <f>AVERAGE(O34:Q34)</f>
        <v>1.8516302894537777</v>
      </c>
    </row>
    <row r="35" spans="1:18" x14ac:dyDescent="0.25">
      <c r="A35" s="47" t="s">
        <v>10</v>
      </c>
      <c r="B35" s="6">
        <f t="shared" si="5"/>
        <v>1.7204999999999999</v>
      </c>
      <c r="C35" s="6">
        <f t="shared" si="5"/>
        <v>1.2102222222222221</v>
      </c>
      <c r="D35" s="6">
        <f t="shared" si="5"/>
        <v>2.3979166666666667</v>
      </c>
      <c r="E35" s="6">
        <f t="shared" si="5"/>
        <v>1.7314754098360654</v>
      </c>
      <c r="F35" s="6">
        <f t="shared" si="5"/>
        <v>2.7604060913705584</v>
      </c>
      <c r="G35" s="6">
        <f t="shared" si="5"/>
        <v>3.4811463046757161</v>
      </c>
      <c r="J35" s="36" t="s">
        <v>9</v>
      </c>
      <c r="K35" s="38">
        <f t="shared" ref="K35:M35" si="7">STDEV(B34:B36)</f>
        <v>0.145223691248271</v>
      </c>
      <c r="L35" s="38">
        <f t="shared" si="7"/>
        <v>0.90196893941938283</v>
      </c>
      <c r="M35" s="38">
        <f t="shared" si="7"/>
        <v>0.24886266974806426</v>
      </c>
      <c r="N35" s="38">
        <f>STDEV(K34:M34)</f>
        <v>0.58811595755082691</v>
      </c>
      <c r="O35" s="38">
        <f>STDEV(E34:E36)</f>
        <v>0.33046509092087761</v>
      </c>
      <c r="P35" s="38">
        <f>STDEV(F34:F36)</f>
        <v>0.64740093365010554</v>
      </c>
      <c r="Q35" s="38">
        <f>STDEV(G34:G36)</f>
        <v>1.8149506905581063</v>
      </c>
      <c r="R35" s="38">
        <f>STDEV(O34:Q34)</f>
        <v>0.43672457486974592</v>
      </c>
    </row>
    <row r="36" spans="1:18" x14ac:dyDescent="0.25">
      <c r="A36" s="47" t="s">
        <v>11</v>
      </c>
      <c r="B36" s="6">
        <f t="shared" si="5"/>
        <v>1.4913793103448276</v>
      </c>
      <c r="C36" s="6">
        <f t="shared" si="5"/>
        <v>1.4492753623188405E-4</v>
      </c>
      <c r="D36" s="6">
        <f t="shared" si="5"/>
        <v>1.9035087719298245</v>
      </c>
      <c r="E36" s="6">
        <f t="shared" si="5"/>
        <v>1.1233576642335765</v>
      </c>
      <c r="F36" s="6">
        <f t="shared" si="5"/>
        <v>2.2573991031390133</v>
      </c>
      <c r="G36" s="6">
        <f t="shared" si="5"/>
        <v>1.6949152542372882E-4</v>
      </c>
      <c r="J36" s="36" t="s">
        <v>15</v>
      </c>
      <c r="K36" s="16">
        <f>_xlfn.T.TEST(K34:M34,O34:Q34,2,2)</f>
        <v>0.54331033542918294</v>
      </c>
    </row>
  </sheetData>
  <mergeCells count="20">
    <mergeCell ref="B32:D32"/>
    <mergeCell ref="E32:G32"/>
    <mergeCell ref="O32:R32"/>
    <mergeCell ref="K32:N32"/>
    <mergeCell ref="A3:A5"/>
    <mergeCell ref="K25:N25"/>
    <mergeCell ref="O25:R25"/>
    <mergeCell ref="B25:D25"/>
    <mergeCell ref="E25:G25"/>
    <mergeCell ref="J3:J4"/>
    <mergeCell ref="J5:J6"/>
    <mergeCell ref="K12:M12"/>
    <mergeCell ref="A6:A8"/>
    <mergeCell ref="B12:D12"/>
    <mergeCell ref="E12:G12"/>
    <mergeCell ref="B18:D18"/>
    <mergeCell ref="E18:G18"/>
    <mergeCell ref="N12:P12"/>
    <mergeCell ref="K18:M18"/>
    <mergeCell ref="N18:P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4"/>
  <sheetViews>
    <sheetView zoomScale="80" zoomScaleNormal="80" workbookViewId="0">
      <selection activeCell="J15" sqref="J15"/>
    </sheetView>
  </sheetViews>
  <sheetFormatPr defaultRowHeight="15" x14ac:dyDescent="0.25"/>
  <cols>
    <col min="1" max="1" width="16.85546875" style="31" bestFit="1" customWidth="1"/>
    <col min="2" max="3" width="12" style="31" bestFit="1" customWidth="1"/>
    <col min="4" max="4" width="13.5703125" style="31" bestFit="1" customWidth="1"/>
    <col min="5" max="5" width="10.140625" style="31" bestFit="1" customWidth="1"/>
    <col min="6" max="6" width="13.28515625" style="31" customWidth="1"/>
    <col min="7" max="7" width="10.140625" style="31" bestFit="1" customWidth="1"/>
    <col min="8" max="9" width="9.140625" style="31"/>
    <col min="10" max="10" width="23.140625" style="31" bestFit="1" customWidth="1"/>
    <col min="11" max="11" width="10.140625" style="31" bestFit="1" customWidth="1"/>
    <col min="12" max="12" width="12" style="31" bestFit="1" customWidth="1"/>
    <col min="13" max="13" width="13.7109375" style="31" bestFit="1" customWidth="1"/>
    <col min="14" max="14" width="13.42578125" style="31" customWidth="1"/>
    <col min="15" max="15" width="14.28515625" style="31" customWidth="1"/>
    <col min="16" max="17" width="10.140625" style="31" bestFit="1" customWidth="1"/>
    <col min="18" max="18" width="10.140625" style="31" customWidth="1"/>
    <col min="19" max="19" width="9.140625" style="51"/>
    <col min="20" max="20" width="9.140625" style="31"/>
    <col min="21" max="21" width="8.140625" style="31" bestFit="1" customWidth="1"/>
    <col min="22" max="22" width="7.140625" style="31" bestFit="1" customWidth="1"/>
    <col min="23" max="23" width="12" style="31" bestFit="1" customWidth="1"/>
    <col min="24" max="24" width="8.5703125" style="31" bestFit="1" customWidth="1"/>
    <col min="25" max="26" width="13" style="31" bestFit="1" customWidth="1"/>
    <col min="27" max="16384" width="9.140625" style="31"/>
  </cols>
  <sheetData>
    <row r="2" spans="1:19" ht="75" x14ac:dyDescent="0.25">
      <c r="A2" s="28"/>
      <c r="B2" s="28"/>
      <c r="C2" s="3" t="s">
        <v>1</v>
      </c>
      <c r="D2" s="28" t="s">
        <v>12</v>
      </c>
      <c r="E2" s="3" t="s">
        <v>53</v>
      </c>
      <c r="F2" s="35" t="s">
        <v>52</v>
      </c>
      <c r="J2" s="36"/>
      <c r="K2" s="28"/>
      <c r="L2" s="3" t="s">
        <v>1</v>
      </c>
      <c r="M2" s="28" t="s">
        <v>12</v>
      </c>
      <c r="N2" s="3" t="s">
        <v>53</v>
      </c>
      <c r="O2" s="35" t="s">
        <v>52</v>
      </c>
    </row>
    <row r="3" spans="1:19" x14ac:dyDescent="0.25">
      <c r="A3" s="68" t="s">
        <v>14</v>
      </c>
      <c r="B3" s="32" t="s">
        <v>2</v>
      </c>
      <c r="C3" s="52">
        <v>1760000</v>
      </c>
      <c r="D3" s="37" t="s">
        <v>59</v>
      </c>
      <c r="E3" s="38">
        <v>6.6364999999999998</v>
      </c>
      <c r="F3" s="84">
        <f>(E3/C3)*1000000</f>
        <v>3.7707386363636366</v>
      </c>
      <c r="J3" s="72" t="s">
        <v>13</v>
      </c>
      <c r="K3" s="47" t="s">
        <v>7</v>
      </c>
      <c r="L3" s="52">
        <f>AVERAGE(C3:C5)</f>
        <v>651500</v>
      </c>
      <c r="M3" s="37" t="s">
        <v>59</v>
      </c>
      <c r="N3" s="38">
        <f>AVERAGE(E3:E5)</f>
        <v>5.9271666666666656</v>
      </c>
      <c r="O3" s="38">
        <f>AVERAGE(F3:F5)</f>
        <v>40.855119800071719</v>
      </c>
    </row>
    <row r="4" spans="1:19" x14ac:dyDescent="0.25">
      <c r="A4" s="68"/>
      <c r="B4" s="32" t="s">
        <v>3</v>
      </c>
      <c r="C4" s="52">
        <v>110000</v>
      </c>
      <c r="D4" s="37" t="s">
        <v>59</v>
      </c>
      <c r="E4" s="38">
        <v>4.7746666666666666</v>
      </c>
      <c r="F4" s="84">
        <f t="shared" ref="F4:F8" si="0">(E4/C4)*1000000</f>
        <v>43.406060606060606</v>
      </c>
      <c r="J4" s="72"/>
      <c r="K4" s="47" t="s">
        <v>9</v>
      </c>
      <c r="L4" s="52">
        <f>STDEV(C3:C5)</f>
        <v>960073.82528636826</v>
      </c>
      <c r="M4" s="37" t="s">
        <v>59</v>
      </c>
      <c r="N4" s="38">
        <f>STDEV(E3:E5)</f>
        <v>1.0069276841517065</v>
      </c>
      <c r="O4" s="38">
        <f>STDEV(F3:F5)</f>
        <v>35.87699212748327</v>
      </c>
    </row>
    <row r="5" spans="1:19" x14ac:dyDescent="0.25">
      <c r="A5" s="68"/>
      <c r="B5" s="32" t="s">
        <v>19</v>
      </c>
      <c r="C5" s="52">
        <v>84500</v>
      </c>
      <c r="D5" s="37" t="s">
        <v>59</v>
      </c>
      <c r="E5" s="38">
        <v>6.3703333333333321</v>
      </c>
      <c r="F5" s="84">
        <f t="shared" si="0"/>
        <v>75.388560157790906</v>
      </c>
      <c r="J5" s="72" t="s">
        <v>0</v>
      </c>
      <c r="K5" s="47" t="s">
        <v>7</v>
      </c>
      <c r="L5" s="52">
        <f>AVERAGE(C6:C8)</f>
        <v>167333.33333333334</v>
      </c>
      <c r="M5" s="37" t="s">
        <v>59</v>
      </c>
      <c r="N5" s="38">
        <f>AVERAGE(E6:E8)</f>
        <v>11.507222222222223</v>
      </c>
      <c r="O5" s="38">
        <f>AVERAGE(F6:F8)</f>
        <v>66.80607572388034</v>
      </c>
    </row>
    <row r="6" spans="1:19" x14ac:dyDescent="0.25">
      <c r="A6" s="68" t="s">
        <v>0</v>
      </c>
      <c r="B6" s="32" t="s">
        <v>4</v>
      </c>
      <c r="C6" s="52">
        <v>164000</v>
      </c>
      <c r="D6" s="37" t="s">
        <v>59</v>
      </c>
      <c r="E6" s="38">
        <v>7.7929999999999993</v>
      </c>
      <c r="F6" s="84">
        <f t="shared" si="0"/>
        <v>47.518292682926827</v>
      </c>
      <c r="J6" s="72"/>
      <c r="K6" s="47" t="s">
        <v>9</v>
      </c>
      <c r="L6" s="52">
        <f>STDEV(C6:C8)</f>
        <v>24172.98767908791</v>
      </c>
      <c r="M6" s="37" t="s">
        <v>59</v>
      </c>
      <c r="N6" s="38">
        <f>STDEV(E6:E8)</f>
        <v>5.9144959899229681</v>
      </c>
      <c r="O6" s="38">
        <f>STDEV(F6:F8)</f>
        <v>24.9341014598856</v>
      </c>
    </row>
    <row r="7" spans="1:19" x14ac:dyDescent="0.25">
      <c r="A7" s="68"/>
      <c r="B7" s="32" t="s">
        <v>5</v>
      </c>
      <c r="C7" s="52">
        <v>145000</v>
      </c>
      <c r="D7" s="37" t="s">
        <v>59</v>
      </c>
      <c r="E7" s="38">
        <v>8.4009999999999998</v>
      </c>
      <c r="F7" s="84">
        <f t="shared" si="0"/>
        <v>57.937931034482759</v>
      </c>
    </row>
    <row r="8" spans="1:19" x14ac:dyDescent="0.25">
      <c r="A8" s="68"/>
      <c r="B8" s="32" t="s">
        <v>6</v>
      </c>
      <c r="C8" s="52">
        <v>193000</v>
      </c>
      <c r="D8" s="37" t="s">
        <v>59</v>
      </c>
      <c r="E8" s="38">
        <v>18.327666666666669</v>
      </c>
      <c r="F8" s="84">
        <f t="shared" si="0"/>
        <v>94.96200345423145</v>
      </c>
    </row>
    <row r="9" spans="1:19" x14ac:dyDescent="0.25">
      <c r="A9" s="29" t="s">
        <v>15</v>
      </c>
      <c r="C9" s="44">
        <f>_xlfn.T.TEST(C6:C8,C3:C5,2,2)</f>
        <v>0.43184117166535807</v>
      </c>
      <c r="D9" s="44" t="e">
        <f>_xlfn.T.TEST(D6:D8,D3:D5,2,2)</f>
        <v>#DIV/0!</v>
      </c>
      <c r="E9" s="44">
        <f>_xlfn.T.TEST(E6:E8,E3:E5,2,2)</f>
        <v>0.18248466233571475</v>
      </c>
      <c r="F9" s="84">
        <f>_xlfn.T.TEST(F6:F8,F3:F5,2,2)</f>
        <v>0.3617186057275682</v>
      </c>
    </row>
    <row r="10" spans="1:19" x14ac:dyDescent="0.25">
      <c r="C10" s="41"/>
      <c r="D10" s="41"/>
      <c r="E10" s="41"/>
      <c r="F10" s="41"/>
    </row>
    <row r="11" spans="1:19" x14ac:dyDescent="0.25">
      <c r="A11" s="30" t="s">
        <v>1</v>
      </c>
      <c r="B11" s="66" t="s">
        <v>13</v>
      </c>
      <c r="C11" s="66"/>
      <c r="D11" s="66"/>
      <c r="E11" s="69" t="s">
        <v>0</v>
      </c>
      <c r="F11" s="70"/>
      <c r="G11" s="71"/>
    </row>
    <row r="12" spans="1:19" x14ac:dyDescent="0.25">
      <c r="A12" s="36"/>
      <c r="B12" s="36" t="s">
        <v>2</v>
      </c>
      <c r="C12" s="36" t="s">
        <v>3</v>
      </c>
      <c r="D12" s="36" t="s">
        <v>19</v>
      </c>
      <c r="E12" s="36" t="s">
        <v>4</v>
      </c>
      <c r="F12" s="36" t="s">
        <v>5</v>
      </c>
      <c r="G12" s="36" t="s">
        <v>6</v>
      </c>
    </row>
    <row r="13" spans="1:19" x14ac:dyDescent="0.25">
      <c r="A13" s="36" t="s">
        <v>7</v>
      </c>
      <c r="B13" s="52">
        <v>1760000</v>
      </c>
      <c r="C13" s="52">
        <v>110000</v>
      </c>
      <c r="D13" s="52">
        <v>84500</v>
      </c>
      <c r="E13" s="52">
        <v>164000</v>
      </c>
      <c r="F13" s="52">
        <v>145000</v>
      </c>
      <c r="G13" s="52">
        <v>193000</v>
      </c>
      <c r="S13" s="53"/>
    </row>
    <row r="14" spans="1:19" x14ac:dyDescent="0.25">
      <c r="A14" s="36" t="s">
        <v>9</v>
      </c>
      <c r="B14" s="52" t="e">
        <f>STDEV(#REF!)</f>
        <v>#REF!</v>
      </c>
      <c r="C14" s="52" t="e">
        <f>STDEV(#REF!)</f>
        <v>#REF!</v>
      </c>
      <c r="D14" s="52" t="e">
        <f>STDEV(#REF!)</f>
        <v>#REF!</v>
      </c>
      <c r="E14" s="52" t="e">
        <f>STDEV(#REF!)</f>
        <v>#REF!</v>
      </c>
      <c r="F14" s="52" t="e">
        <f>STDEV(#REF!)</f>
        <v>#REF!</v>
      </c>
      <c r="G14" s="52" t="e">
        <f>STDEV(#REF!)</f>
        <v>#REF!</v>
      </c>
      <c r="S14" s="53"/>
    </row>
    <row r="15" spans="1:19" x14ac:dyDescent="0.25">
      <c r="A15" s="36" t="s">
        <v>15</v>
      </c>
      <c r="B15" s="38">
        <f>_xlfn.T.TEST(B13:D13,E13:G13,2,2)</f>
        <v>0.43184117166535807</v>
      </c>
      <c r="C15" s="54"/>
      <c r="D15" s="54"/>
      <c r="E15" s="54"/>
      <c r="F15" s="54"/>
      <c r="I15" s="54"/>
    </row>
    <row r="19" spans="1:19" ht="30" x14ac:dyDescent="0.25">
      <c r="A19" s="34" t="s">
        <v>49</v>
      </c>
      <c r="B19" s="69" t="s">
        <v>13</v>
      </c>
      <c r="C19" s="70"/>
      <c r="D19" s="71"/>
      <c r="E19" s="69" t="s">
        <v>0</v>
      </c>
      <c r="F19" s="70"/>
      <c r="G19" s="71"/>
      <c r="J19" s="34" t="s">
        <v>49</v>
      </c>
      <c r="K19" s="69" t="s">
        <v>13</v>
      </c>
      <c r="L19" s="70"/>
      <c r="M19" s="70"/>
      <c r="N19" s="71"/>
      <c r="O19" s="66" t="s">
        <v>0</v>
      </c>
      <c r="P19" s="66"/>
      <c r="Q19" s="66"/>
      <c r="R19" s="66"/>
    </row>
    <row r="20" spans="1:19" x14ac:dyDescent="0.25">
      <c r="A20" s="3"/>
      <c r="B20" s="36" t="s">
        <v>2</v>
      </c>
      <c r="C20" s="36" t="s">
        <v>3</v>
      </c>
      <c r="D20" s="36" t="s">
        <v>19</v>
      </c>
      <c r="E20" s="36" t="s">
        <v>4</v>
      </c>
      <c r="F20" s="36" t="s">
        <v>5</v>
      </c>
      <c r="G20" s="36" t="s">
        <v>6</v>
      </c>
      <c r="J20" s="35"/>
      <c r="K20" s="43" t="s">
        <v>2</v>
      </c>
      <c r="L20" s="43" t="s">
        <v>3</v>
      </c>
      <c r="M20" s="43" t="s">
        <v>19</v>
      </c>
      <c r="N20" s="36" t="s">
        <v>7</v>
      </c>
      <c r="O20" s="43" t="s">
        <v>4</v>
      </c>
      <c r="P20" s="43" t="s">
        <v>5</v>
      </c>
      <c r="Q20" s="43" t="s">
        <v>6</v>
      </c>
      <c r="R20" s="36" t="s">
        <v>7</v>
      </c>
    </row>
    <row r="21" spans="1:19" x14ac:dyDescent="0.25">
      <c r="A21" s="47" t="s">
        <v>8</v>
      </c>
      <c r="B21" s="9" t="s">
        <v>16</v>
      </c>
      <c r="C21" s="1">
        <v>6.7279999999999998</v>
      </c>
      <c r="D21" s="1">
        <v>7.0869999999999997</v>
      </c>
      <c r="E21" s="1">
        <v>8.2769999999999992</v>
      </c>
      <c r="F21" s="1">
        <v>6.69</v>
      </c>
      <c r="G21" s="1">
        <v>26.390999999999998</v>
      </c>
      <c r="J21" s="36" t="s">
        <v>7</v>
      </c>
      <c r="K21" s="38">
        <f>AVERAGE(B21:B23)</f>
        <v>6.6364999999999998</v>
      </c>
      <c r="L21" s="38">
        <f t="shared" ref="L21:M21" si="1">AVERAGE(C21:C23)</f>
        <v>4.7746666666666666</v>
      </c>
      <c r="M21" s="38">
        <f t="shared" si="1"/>
        <v>6.3703333333333321</v>
      </c>
      <c r="N21" s="38">
        <f>AVERAGE(K21:M21)</f>
        <v>5.9271666666666656</v>
      </c>
      <c r="O21" s="38">
        <f>AVERAGE(E21:E23)</f>
        <v>7.7929999999999993</v>
      </c>
      <c r="P21" s="38">
        <f>AVERAGE(F21:F23)</f>
        <v>8.4009999999999998</v>
      </c>
      <c r="Q21" s="55">
        <f>AVERAGE(G21:G23)</f>
        <v>18.327666666666669</v>
      </c>
      <c r="R21" s="38">
        <f>AVERAGE(O21:Q21)</f>
        <v>11.507222222222223</v>
      </c>
      <c r="S21" s="56"/>
    </row>
    <row r="22" spans="1:19" x14ac:dyDescent="0.25">
      <c r="A22" s="47" t="s">
        <v>10</v>
      </c>
      <c r="B22" s="1">
        <v>7.694</v>
      </c>
      <c r="C22" s="1">
        <v>3.972</v>
      </c>
      <c r="D22" s="1">
        <v>4.6740000000000004</v>
      </c>
      <c r="E22" s="1">
        <v>8.5280000000000005</v>
      </c>
      <c r="F22" s="1">
        <v>8.5939999999999994</v>
      </c>
      <c r="G22" s="1">
        <v>14.63</v>
      </c>
      <c r="J22" s="57" t="s">
        <v>9</v>
      </c>
      <c r="K22" s="44">
        <f t="shared" ref="K22:M22" si="2">STDEV(B21:B23)</f>
        <v>1.4955308422095455</v>
      </c>
      <c r="L22" s="82">
        <f t="shared" si="2"/>
        <v>1.7005614759053349</v>
      </c>
      <c r="M22" s="38">
        <f t="shared" si="2"/>
        <v>1.4749414677651946</v>
      </c>
      <c r="N22" s="38">
        <f>STDEV(K21:M21)</f>
        <v>1.0069276841517065</v>
      </c>
      <c r="O22" s="38">
        <f>STDEV(E21:E23)</f>
        <v>1.0631185258474336</v>
      </c>
      <c r="P22" s="38">
        <f>STDEV(F21:F23)</f>
        <v>1.623128768767288</v>
      </c>
      <c r="Q22" s="55">
        <f>STDEV(G21:G23)</f>
        <v>6.9910345681689439</v>
      </c>
      <c r="R22" s="38">
        <f>STDEV(O21:Q21)</f>
        <v>5.9144959899229681</v>
      </c>
      <c r="S22" s="56"/>
    </row>
    <row r="23" spans="1:19" x14ac:dyDescent="0.25">
      <c r="A23" s="47" t="s">
        <v>11</v>
      </c>
      <c r="B23" s="1">
        <v>5.5789999999999997</v>
      </c>
      <c r="C23" s="1">
        <v>3.6240000000000001</v>
      </c>
      <c r="D23" s="1">
        <v>7.35</v>
      </c>
      <c r="E23" s="1">
        <v>6.5739999999999998</v>
      </c>
      <c r="F23" s="1">
        <v>9.9190000000000005</v>
      </c>
      <c r="G23" s="1">
        <v>13.962</v>
      </c>
      <c r="J23" s="36" t="s">
        <v>15</v>
      </c>
      <c r="K23" s="59">
        <f>_xlfn.T.TEST(K21:M21,O21:Q21,2,2)</f>
        <v>0.18248466233571475</v>
      </c>
    </row>
    <row r="24" spans="1:19" x14ac:dyDescent="0.25">
      <c r="C24" s="8"/>
      <c r="D24" s="8"/>
      <c r="E24" s="8"/>
      <c r="F24" s="8"/>
      <c r="G24" s="8"/>
      <c r="J24" s="36" t="s">
        <v>48</v>
      </c>
      <c r="K24" s="44">
        <f>_xlfn.T.TEST(B21:B23,O21:Q21,2,2)</f>
        <v>0.35633295875722248</v>
      </c>
      <c r="L24" s="83">
        <f>_xlfn.T.TEST(C21:C23,O21:Q21,2,2)</f>
        <v>0.13101508558745134</v>
      </c>
      <c r="M24" s="44">
        <f>_xlfn.T.TEST(D21:D23,O21:Q21,2,2)</f>
        <v>0.21816548376090444</v>
      </c>
      <c r="N24" s="50"/>
    </row>
    <row r="27" spans="1:19" ht="60" x14ac:dyDescent="0.25">
      <c r="A27" s="34" t="s">
        <v>52</v>
      </c>
      <c r="B27" s="69" t="s">
        <v>13</v>
      </c>
      <c r="C27" s="70"/>
      <c r="D27" s="71"/>
      <c r="E27" s="69" t="s">
        <v>0</v>
      </c>
      <c r="F27" s="70"/>
      <c r="G27" s="71"/>
      <c r="J27" s="34" t="s">
        <v>52</v>
      </c>
      <c r="K27" s="66" t="s">
        <v>13</v>
      </c>
      <c r="L27" s="66"/>
      <c r="M27" s="66"/>
      <c r="N27" s="66"/>
      <c r="O27" s="66" t="s">
        <v>0</v>
      </c>
      <c r="P27" s="66"/>
      <c r="Q27" s="66"/>
      <c r="R27" s="66"/>
      <c r="S27" s="31"/>
    </row>
    <row r="28" spans="1:19" x14ac:dyDescent="0.25">
      <c r="A28" s="3"/>
      <c r="B28" s="36" t="s">
        <v>2</v>
      </c>
      <c r="C28" s="36" t="s">
        <v>3</v>
      </c>
      <c r="D28" s="36" t="s">
        <v>19</v>
      </c>
      <c r="E28" s="36" t="s">
        <v>4</v>
      </c>
      <c r="F28" s="36" t="s">
        <v>5</v>
      </c>
      <c r="G28" s="36" t="s">
        <v>6</v>
      </c>
      <c r="J28" s="3"/>
      <c r="K28" s="36" t="s">
        <v>2</v>
      </c>
      <c r="L28" s="36" t="s">
        <v>3</v>
      </c>
      <c r="M28" s="36" t="s">
        <v>19</v>
      </c>
      <c r="N28" s="36" t="s">
        <v>7</v>
      </c>
      <c r="O28" s="36" t="s">
        <v>4</v>
      </c>
      <c r="P28" s="36" t="s">
        <v>5</v>
      </c>
      <c r="Q28" s="36" t="s">
        <v>6</v>
      </c>
      <c r="R28" s="36" t="s">
        <v>7</v>
      </c>
      <c r="S28" s="31"/>
    </row>
    <row r="29" spans="1:19" x14ac:dyDescent="0.25">
      <c r="A29" s="47" t="s">
        <v>8</v>
      </c>
      <c r="B29" s="6" t="s">
        <v>16</v>
      </c>
      <c r="C29" s="6">
        <f>(C21/C4)*1000000</f>
        <v>61.163636363636357</v>
      </c>
      <c r="D29" s="6">
        <f>(D21/C5)*1000000</f>
        <v>83.869822485207109</v>
      </c>
      <c r="E29" s="6">
        <f>(E21/C6)*1000000</f>
        <v>50.469512195121951</v>
      </c>
      <c r="F29" s="6">
        <f>(F21/C7)*1000000</f>
        <v>46.137931034482762</v>
      </c>
      <c r="G29" s="6">
        <f>(G21/C8)*1000000</f>
        <v>136.74093264248702</v>
      </c>
      <c r="J29" s="36" t="s">
        <v>7</v>
      </c>
      <c r="K29" s="38">
        <f>(K21/C3)*1000000</f>
        <v>3.7707386363636366</v>
      </c>
      <c r="L29" s="38">
        <f>(L21/C4)*1000000</f>
        <v>43.406060606060606</v>
      </c>
      <c r="M29" s="38">
        <f>(M21/C5)*1000000</f>
        <v>75.388560157790906</v>
      </c>
      <c r="N29" s="38">
        <f>AVERAGE(K29:M29)</f>
        <v>40.855119800071719</v>
      </c>
      <c r="O29" s="38">
        <f>(O21/C6)*1000000</f>
        <v>47.518292682926827</v>
      </c>
      <c r="P29" s="38">
        <f>(P21/C7)*1000000</f>
        <v>57.937931034482759</v>
      </c>
      <c r="Q29" s="38">
        <f>(Q21/C8)*1000000</f>
        <v>94.96200345423145</v>
      </c>
      <c r="R29" s="38">
        <f>AVERAGE(O29:Q29)</f>
        <v>66.80607572388034</v>
      </c>
      <c r="S29" s="31"/>
    </row>
    <row r="30" spans="1:19" x14ac:dyDescent="0.25">
      <c r="A30" s="47" t="s">
        <v>10</v>
      </c>
      <c r="B30" s="6">
        <f>(B22/C3)*1000000</f>
        <v>4.3715909090909095</v>
      </c>
      <c r="C30" s="6">
        <f>(C22/C4)*1000000</f>
        <v>36.109090909090909</v>
      </c>
      <c r="D30" s="6">
        <f>(D22/C5)*1000000</f>
        <v>55.313609467455628</v>
      </c>
      <c r="E30" s="6">
        <f>(E22/C6)*1000000</f>
        <v>52.000000000000007</v>
      </c>
      <c r="F30" s="6">
        <f>(F22/C7)*1000000</f>
        <v>59.268965517241377</v>
      </c>
      <c r="G30" s="6">
        <f>(G22/C8)*1000000</f>
        <v>75.803108808290162</v>
      </c>
      <c r="J30" s="36" t="s">
        <v>9</v>
      </c>
      <c r="K30" s="38">
        <f>STDEV(B29:B31)</f>
        <v>0.84973343307360916</v>
      </c>
      <c r="L30" s="38">
        <f>STDEV(C29:C31)</f>
        <v>15.459649780957593</v>
      </c>
      <c r="M30" s="38">
        <f t="shared" ref="M30" si="3">STDEV(D29:D31)</f>
        <v>17.454928612605784</v>
      </c>
      <c r="N30" s="38">
        <f>STDEV(K29:M29)</f>
        <v>35.87699212748327</v>
      </c>
      <c r="O30" s="38">
        <f>STDEV(E29:E31)</f>
        <v>6.4824300356550122</v>
      </c>
      <c r="P30" s="38">
        <f>STDEV(F29:F31)</f>
        <v>11.193991508739831</v>
      </c>
      <c r="Q30" s="38">
        <f>STDEV(G29:G31)</f>
        <v>36.222977037144851</v>
      </c>
      <c r="R30" s="38">
        <f>STDEV(O29:Q29)</f>
        <v>24.9341014598856</v>
      </c>
      <c r="S30" s="31"/>
    </row>
    <row r="31" spans="1:19" x14ac:dyDescent="0.25">
      <c r="A31" s="64" t="s">
        <v>11</v>
      </c>
      <c r="B31" s="65">
        <f>(B23/C3)*1000000</f>
        <v>3.1698863636363637</v>
      </c>
      <c r="C31" s="65">
        <f>(C23/C4)*1000000</f>
        <v>32.945454545454552</v>
      </c>
      <c r="D31" s="65">
        <f>(D23/C5)*1000000</f>
        <v>86.982248520710044</v>
      </c>
      <c r="E31" s="65">
        <f>(E23/C6)*1000000</f>
        <v>40.085365853658537</v>
      </c>
      <c r="F31" s="65">
        <f>(F23/C7)*1000000</f>
        <v>68.406896551724145</v>
      </c>
      <c r="G31" s="65">
        <f>(G23/C8)*1000000</f>
        <v>72.341968911917093</v>
      </c>
      <c r="J31" s="36" t="s">
        <v>15</v>
      </c>
      <c r="K31" s="38">
        <f>_xlfn.T.TEST(K29:M29,O29:Q29,2,2)</f>
        <v>0.3617186057275682</v>
      </c>
      <c r="S31" s="31"/>
    </row>
    <row r="32" spans="1:19" x14ac:dyDescent="0.25">
      <c r="A32" s="62" t="s">
        <v>7</v>
      </c>
      <c r="B32" s="16">
        <f>AVERAGE(B29:B31)</f>
        <v>3.7707386363636366</v>
      </c>
      <c r="C32" s="16">
        <f t="shared" ref="C32:G32" si="4">AVERAGE(C29:C31)</f>
        <v>43.406060606060606</v>
      </c>
      <c r="D32" s="16">
        <f t="shared" si="4"/>
        <v>75.388560157790934</v>
      </c>
      <c r="E32" s="16">
        <f t="shared" si="4"/>
        <v>47.518292682926834</v>
      </c>
      <c r="F32" s="16">
        <f t="shared" si="4"/>
        <v>57.937931034482766</v>
      </c>
      <c r="G32" s="16">
        <f t="shared" si="4"/>
        <v>94.962003454231422</v>
      </c>
      <c r="S32" s="31"/>
    </row>
    <row r="33" spans="19:19" x14ac:dyDescent="0.25">
      <c r="S33" s="31"/>
    </row>
    <row r="34" spans="19:19" x14ac:dyDescent="0.25">
      <c r="S34" s="31"/>
    </row>
  </sheetData>
  <mergeCells count="14">
    <mergeCell ref="B27:D27"/>
    <mergeCell ref="E27:G27"/>
    <mergeCell ref="O19:R19"/>
    <mergeCell ref="K27:N27"/>
    <mergeCell ref="O27:R27"/>
    <mergeCell ref="B19:D19"/>
    <mergeCell ref="E19:G19"/>
    <mergeCell ref="A3:A5"/>
    <mergeCell ref="A6:A8"/>
    <mergeCell ref="J3:J4"/>
    <mergeCell ref="J5:J6"/>
    <mergeCell ref="K19:N19"/>
    <mergeCell ref="B11:D11"/>
    <mergeCell ref="E11:G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zoomScale="70" zoomScaleNormal="70" workbookViewId="0">
      <selection activeCell="G25" sqref="G25"/>
    </sheetView>
  </sheetViews>
  <sheetFormatPr defaultColWidth="9.140625" defaultRowHeight="15" x14ac:dyDescent="0.25"/>
  <cols>
    <col min="1" max="1" width="22.85546875" style="2" bestFit="1" customWidth="1"/>
    <col min="2" max="2" width="12.5703125" style="2" bestFit="1" customWidth="1"/>
    <col min="3" max="3" width="12.42578125" style="2" customWidth="1"/>
    <col min="4" max="4" width="10.140625" style="2" bestFit="1" customWidth="1"/>
    <col min="5" max="6" width="9.140625" style="2"/>
    <col min="7" max="7" width="16.42578125" style="2" customWidth="1"/>
    <col min="8" max="8" width="10.140625" style="2" bestFit="1" customWidth="1"/>
    <col min="9" max="9" width="9.7109375" style="2" bestFit="1" customWidth="1"/>
    <col min="10" max="10" width="10.5703125" style="2" bestFit="1" customWidth="1"/>
    <col min="11" max="11" width="10.5703125" style="2" customWidth="1"/>
    <col min="12" max="14" width="10.140625" style="2" bestFit="1" customWidth="1"/>
    <col min="15" max="15" width="10.140625" style="2" customWidth="1"/>
    <col min="16" max="16" width="9.140625" style="11"/>
    <col min="17" max="17" width="9.140625" style="2"/>
    <col min="18" max="18" width="8.140625" style="2" bestFit="1" customWidth="1"/>
    <col min="19" max="19" width="7.140625" style="2" bestFit="1" customWidth="1"/>
    <col min="20" max="20" width="12" style="2" bestFit="1" customWidth="1"/>
    <col min="21" max="21" width="8.5703125" style="2" bestFit="1" customWidth="1"/>
    <col min="22" max="23" width="13" style="2" bestFit="1" customWidth="1"/>
    <col min="24" max="16384" width="9.140625" style="2"/>
  </cols>
  <sheetData>
    <row r="2" spans="1:16" ht="45" x14ac:dyDescent="0.25">
      <c r="A2" s="28"/>
      <c r="B2" s="28"/>
      <c r="C2" s="3" t="s">
        <v>61</v>
      </c>
      <c r="D2" s="40"/>
      <c r="E2" s="36"/>
      <c r="F2" s="28"/>
      <c r="G2" s="3" t="s">
        <v>53</v>
      </c>
      <c r="H2" s="40"/>
      <c r="I2" s="40"/>
    </row>
    <row r="3" spans="1:16" x14ac:dyDescent="0.25">
      <c r="A3" s="68" t="s">
        <v>14</v>
      </c>
      <c r="B3" s="32" t="s">
        <v>2</v>
      </c>
      <c r="C3" s="44">
        <v>20.079000000000001</v>
      </c>
      <c r="D3" s="40"/>
      <c r="E3" s="67" t="s">
        <v>13</v>
      </c>
      <c r="F3" s="39" t="s">
        <v>7</v>
      </c>
      <c r="G3" s="38">
        <f>AVERAGE(C3:C5)</f>
        <v>17.494777777777777</v>
      </c>
      <c r="H3" s="40"/>
      <c r="I3" s="40"/>
    </row>
    <row r="4" spans="1:16" x14ac:dyDescent="0.25">
      <c r="A4" s="68"/>
      <c r="B4" s="32" t="s">
        <v>3</v>
      </c>
      <c r="C4" s="44">
        <v>22.683333333333334</v>
      </c>
      <c r="D4" s="40"/>
      <c r="E4" s="67"/>
      <c r="F4" s="39" t="s">
        <v>9</v>
      </c>
      <c r="G4" s="38">
        <f>STDEV(C3:C5)</f>
        <v>6.8562157065552451</v>
      </c>
      <c r="H4" s="40"/>
      <c r="I4" s="40"/>
    </row>
    <row r="5" spans="1:16" x14ac:dyDescent="0.25">
      <c r="A5" s="68"/>
      <c r="B5" s="32" t="s">
        <v>19</v>
      </c>
      <c r="C5" s="44">
        <v>9.7219999999999995</v>
      </c>
      <c r="D5" s="40"/>
      <c r="E5" s="67" t="s">
        <v>0</v>
      </c>
      <c r="F5" s="39" t="s">
        <v>7</v>
      </c>
      <c r="G5" s="38">
        <f>AVERAGE(C6:C8)</f>
        <v>8.7419999999999991</v>
      </c>
      <c r="H5" s="40"/>
      <c r="I5" s="40"/>
    </row>
    <row r="6" spans="1:16" x14ac:dyDescent="0.25">
      <c r="A6" s="68" t="s">
        <v>0</v>
      </c>
      <c r="B6" s="32" t="s">
        <v>4</v>
      </c>
      <c r="C6" s="44">
        <v>6.62</v>
      </c>
      <c r="D6" s="40"/>
      <c r="E6" s="67"/>
      <c r="F6" s="39" t="s">
        <v>9</v>
      </c>
      <c r="G6" s="38">
        <f>STDEV(C6:C8)</f>
        <v>4.8558409616094771</v>
      </c>
      <c r="H6" s="40"/>
      <c r="I6" s="40"/>
    </row>
    <row r="7" spans="1:16" x14ac:dyDescent="0.25">
      <c r="A7" s="68"/>
      <c r="B7" s="32" t="s">
        <v>5</v>
      </c>
      <c r="C7" s="44">
        <v>5.3083333333333336</v>
      </c>
      <c r="D7" s="40"/>
      <c r="E7" s="40"/>
      <c r="F7" s="40"/>
      <c r="G7" s="40"/>
      <c r="H7" s="40"/>
      <c r="I7" s="40"/>
    </row>
    <row r="8" spans="1:16" x14ac:dyDescent="0.25">
      <c r="A8" s="68"/>
      <c r="B8" s="32" t="s">
        <v>6</v>
      </c>
      <c r="C8" s="44">
        <v>14.297666666666666</v>
      </c>
      <c r="D8" s="40"/>
      <c r="E8" s="40"/>
      <c r="F8" s="40"/>
      <c r="G8" s="40"/>
      <c r="H8" s="40"/>
      <c r="I8" s="40"/>
    </row>
    <row r="9" spans="1:16" x14ac:dyDescent="0.25">
      <c r="A9" s="29" t="s">
        <v>15</v>
      </c>
      <c r="B9" s="31"/>
      <c r="C9" s="41">
        <f>_xlfn.T.TEST(C6:C8,C3:C5,2,2)</f>
        <v>0.14548348056646876</v>
      </c>
      <c r="D9" s="40"/>
      <c r="E9" s="40"/>
      <c r="F9" s="40"/>
      <c r="G9" s="40"/>
      <c r="H9" s="40"/>
      <c r="I9" s="40"/>
    </row>
    <row r="10" spans="1:16" x14ac:dyDescent="0.25">
      <c r="A10" s="31"/>
      <c r="B10" s="31"/>
      <c r="C10" s="31"/>
      <c r="D10" s="40"/>
      <c r="E10" s="40"/>
      <c r="F10" s="40"/>
      <c r="G10" s="40"/>
      <c r="H10" s="40"/>
      <c r="I10" s="40"/>
    </row>
    <row r="11" spans="1:16" x14ac:dyDescent="0.25">
      <c r="A11" s="40"/>
      <c r="B11" s="40"/>
      <c r="C11" s="40"/>
      <c r="D11" s="40"/>
      <c r="E11" s="40"/>
      <c r="F11" s="40"/>
      <c r="G11" s="40"/>
      <c r="H11" s="40"/>
      <c r="I11" s="40"/>
    </row>
    <row r="12" spans="1:16" x14ac:dyDescent="0.25">
      <c r="A12" s="34" t="s">
        <v>49</v>
      </c>
      <c r="B12" s="73" t="s">
        <v>13</v>
      </c>
      <c r="C12" s="74"/>
      <c r="D12" s="75"/>
      <c r="E12" s="76" t="s">
        <v>0</v>
      </c>
      <c r="F12" s="76"/>
      <c r="G12" s="76"/>
      <c r="H12" s="40"/>
      <c r="I12" s="40"/>
      <c r="P12" s="10"/>
    </row>
    <row r="13" spans="1:16" x14ac:dyDescent="0.25">
      <c r="A13" s="3"/>
      <c r="B13" s="43" t="s">
        <v>2</v>
      </c>
      <c r="C13" s="43" t="s">
        <v>3</v>
      </c>
      <c r="D13" s="43" t="s">
        <v>19</v>
      </c>
      <c r="E13" s="43" t="s">
        <v>4</v>
      </c>
      <c r="F13" s="43" t="s">
        <v>5</v>
      </c>
      <c r="G13" s="43" t="s">
        <v>6</v>
      </c>
      <c r="H13" s="40"/>
      <c r="I13" s="40"/>
    </row>
    <row r="14" spans="1:16" x14ac:dyDescent="0.25">
      <c r="A14" s="45" t="s">
        <v>8</v>
      </c>
      <c r="B14" s="46">
        <v>18.798999999999999</v>
      </c>
      <c r="C14" s="14">
        <v>21.407</v>
      </c>
      <c r="D14" s="13">
        <v>10.882</v>
      </c>
      <c r="E14" s="13">
        <v>7.9530000000000003</v>
      </c>
      <c r="F14" s="13">
        <v>4.45</v>
      </c>
      <c r="G14" s="13">
        <v>16.431999999999999</v>
      </c>
      <c r="H14" s="40"/>
      <c r="I14" s="40"/>
      <c r="P14" s="12"/>
    </row>
    <row r="15" spans="1:16" x14ac:dyDescent="0.25">
      <c r="A15" s="45" t="s">
        <v>10</v>
      </c>
      <c r="B15" s="85" t="s">
        <v>16</v>
      </c>
      <c r="C15" s="13">
        <v>22.260999999999999</v>
      </c>
      <c r="D15" s="13">
        <v>5.7329999999999997</v>
      </c>
      <c r="E15" s="13">
        <v>5.1509999999999998</v>
      </c>
      <c r="F15" s="13">
        <v>4.5819999999999999</v>
      </c>
      <c r="G15" s="13">
        <v>11.004</v>
      </c>
      <c r="H15" s="40"/>
      <c r="I15" s="40"/>
      <c r="P15" s="12"/>
    </row>
    <row r="16" spans="1:16" x14ac:dyDescent="0.25">
      <c r="A16" s="45" t="s">
        <v>11</v>
      </c>
      <c r="B16" s="86">
        <v>21.359000000000002</v>
      </c>
      <c r="C16" s="14">
        <v>24.382000000000001</v>
      </c>
      <c r="D16" s="13">
        <v>12.551</v>
      </c>
      <c r="E16" s="13">
        <v>6.7560000000000002</v>
      </c>
      <c r="F16" s="13">
        <v>6.8929999999999998</v>
      </c>
      <c r="G16" s="13">
        <v>15.457000000000001</v>
      </c>
      <c r="H16" s="40"/>
      <c r="I16" s="40"/>
    </row>
    <row r="17" spans="1:9" x14ac:dyDescent="0.25">
      <c r="A17" s="40"/>
      <c r="B17" s="40"/>
      <c r="C17" s="40"/>
      <c r="D17" s="40"/>
      <c r="E17" s="40"/>
      <c r="F17" s="40"/>
      <c r="G17" s="40"/>
      <c r="H17" s="40"/>
      <c r="I17" s="40"/>
    </row>
    <row r="18" spans="1:9" x14ac:dyDescent="0.25">
      <c r="A18" s="34" t="s">
        <v>49</v>
      </c>
      <c r="B18" s="69" t="s">
        <v>13</v>
      </c>
      <c r="C18" s="70"/>
      <c r="D18" s="70"/>
      <c r="E18" s="71"/>
      <c r="F18" s="66" t="s">
        <v>0</v>
      </c>
      <c r="G18" s="66"/>
      <c r="H18" s="66"/>
      <c r="I18" s="66"/>
    </row>
    <row r="19" spans="1:9" x14ac:dyDescent="0.25">
      <c r="A19" s="3"/>
      <c r="B19" s="43" t="s">
        <v>2</v>
      </c>
      <c r="C19" s="43" t="s">
        <v>3</v>
      </c>
      <c r="D19" s="43" t="s">
        <v>19</v>
      </c>
      <c r="E19" s="36" t="s">
        <v>7</v>
      </c>
      <c r="F19" s="43" t="s">
        <v>4</v>
      </c>
      <c r="G19" s="43" t="s">
        <v>5</v>
      </c>
      <c r="H19" s="43" t="s">
        <v>6</v>
      </c>
      <c r="I19" s="36" t="s">
        <v>7</v>
      </c>
    </row>
    <row r="20" spans="1:9" x14ac:dyDescent="0.25">
      <c r="A20" s="43" t="s">
        <v>7</v>
      </c>
      <c r="B20" s="44">
        <f>AVERAGE(B14:B16)</f>
        <v>20.079000000000001</v>
      </c>
      <c r="C20" s="44">
        <f>AVERAGE(C14:C16)</f>
        <v>22.683333333333334</v>
      </c>
      <c r="D20" s="44">
        <f>AVERAGE(D14:D16)</f>
        <v>9.7219999999999995</v>
      </c>
      <c r="E20" s="38">
        <f>AVERAGE(B20:D20)</f>
        <v>17.494777777777777</v>
      </c>
      <c r="F20" s="44">
        <f>AVERAGE(E14:E16)</f>
        <v>6.62</v>
      </c>
      <c r="G20" s="44">
        <f>AVERAGE(F14:F16)</f>
        <v>5.3083333333333336</v>
      </c>
      <c r="H20" s="44">
        <f>AVERAGE(G14:G16)</f>
        <v>14.297666666666666</v>
      </c>
      <c r="I20" s="38">
        <f>AVERAGE(F20:H20)</f>
        <v>8.7419999999999991</v>
      </c>
    </row>
    <row r="21" spans="1:9" x14ac:dyDescent="0.25">
      <c r="A21" s="43" t="s">
        <v>9</v>
      </c>
      <c r="B21" s="44">
        <f>STDEV(B14:B16)</f>
        <v>1.8101933598375632</v>
      </c>
      <c r="C21" s="44">
        <f>STDEV(C14:C16)</f>
        <v>1.5318062323065984</v>
      </c>
      <c r="D21" s="44">
        <f>STDEV(D14:D16)</f>
        <v>3.5539388008236763</v>
      </c>
      <c r="E21" s="38">
        <f>STDEV(B20:D20)</f>
        <v>6.8562157065552451</v>
      </c>
      <c r="F21" s="44">
        <f>STDEV(E14:E16)</f>
        <v>1.4059420329444614</v>
      </c>
      <c r="G21" s="44">
        <f>STDEV(F14:F16)</f>
        <v>1.3739477185589433</v>
      </c>
      <c r="H21" s="44">
        <f>STDEV(G14:G16)</f>
        <v>2.8937581677350503</v>
      </c>
      <c r="I21" s="38">
        <f>STDEV(F20:H20)</f>
        <v>4.8558409616094771</v>
      </c>
    </row>
    <row r="22" spans="1:9" x14ac:dyDescent="0.25">
      <c r="A22" s="36" t="s">
        <v>15</v>
      </c>
      <c r="B22" s="48">
        <f>_xlfn.T.TEST(B20:D20,F20:H20,2,2)</f>
        <v>0.14548348056646876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36" t="s">
        <v>48</v>
      </c>
      <c r="B23" s="87">
        <f>_xlfn.T.TEST(B14:B16,F20:H20,2,2)</f>
        <v>5.6360802630154819E-2</v>
      </c>
      <c r="C23" s="49">
        <f>_xlfn.T.TEST(C14:C16,F20:H20,2,2)</f>
        <v>9.0210756136413894E-3</v>
      </c>
      <c r="D23" s="44">
        <f>_xlfn.T.TEST(D14:D16,F20:H20,2,2)</f>
        <v>0.79187430891227351</v>
      </c>
      <c r="E23" s="50"/>
      <c r="F23" s="40"/>
      <c r="G23" s="40"/>
      <c r="H23" s="40"/>
      <c r="I23" s="40"/>
    </row>
    <row r="24" spans="1:9" x14ac:dyDescent="0.25">
      <c r="A24" s="40"/>
      <c r="B24" s="40"/>
      <c r="C24" s="40"/>
      <c r="D24" s="40"/>
      <c r="E24" s="40"/>
      <c r="F24" s="40"/>
      <c r="G24" s="40"/>
      <c r="H24" s="40"/>
      <c r="I24" s="40"/>
    </row>
  </sheetData>
  <mergeCells count="8">
    <mergeCell ref="B18:E18"/>
    <mergeCell ref="F18:I18"/>
    <mergeCell ref="B12:D12"/>
    <mergeCell ref="A3:A5"/>
    <mergeCell ref="A6:A8"/>
    <mergeCell ref="E3:E4"/>
    <mergeCell ref="E5:E6"/>
    <mergeCell ref="E12:G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workbookViewId="0">
      <selection activeCell="E19" sqref="E19"/>
    </sheetView>
  </sheetViews>
  <sheetFormatPr defaultRowHeight="15" x14ac:dyDescent="0.25"/>
  <cols>
    <col min="1" max="1" width="9.140625" style="31"/>
    <col min="2" max="6" width="16.85546875" style="31" customWidth="1"/>
    <col min="7" max="8" width="10.5703125" style="31" bestFit="1" customWidth="1"/>
    <col min="9" max="10" width="9.140625" style="31"/>
    <col min="11" max="13" width="10.5703125" style="31" bestFit="1" customWidth="1"/>
    <col min="14" max="16384" width="9.140625" style="31"/>
  </cols>
  <sheetData>
    <row r="3" spans="2:8" x14ac:dyDescent="0.25">
      <c r="B3" s="51"/>
      <c r="C3" s="51"/>
      <c r="D3" s="51"/>
    </row>
    <row r="5" spans="2:8" ht="30" customHeight="1" x14ac:dyDescent="0.25">
      <c r="B5" s="27"/>
      <c r="C5" s="27"/>
      <c r="D5" s="77" t="s">
        <v>55</v>
      </c>
      <c r="E5" s="77"/>
      <c r="F5" s="77" t="s">
        <v>54</v>
      </c>
      <c r="G5" s="77"/>
      <c r="H5" s="77"/>
    </row>
    <row r="6" spans="2:8" x14ac:dyDescent="0.25">
      <c r="B6" s="17"/>
      <c r="C6" s="26"/>
      <c r="D6" s="21" t="s">
        <v>17</v>
      </c>
      <c r="E6" s="21" t="s">
        <v>18</v>
      </c>
      <c r="F6" s="21" t="s">
        <v>56</v>
      </c>
      <c r="G6" s="21" t="s">
        <v>57</v>
      </c>
      <c r="H6" s="21" t="s">
        <v>58</v>
      </c>
    </row>
    <row r="7" spans="2:8" x14ac:dyDescent="0.25">
      <c r="B7" s="78" t="s">
        <v>13</v>
      </c>
      <c r="C7" s="18" t="s">
        <v>2</v>
      </c>
      <c r="D7" s="22">
        <v>2.3993679999999999</v>
      </c>
      <c r="E7" s="22">
        <v>2.6909549999999998</v>
      </c>
      <c r="F7" s="61" t="s">
        <v>26</v>
      </c>
      <c r="G7" s="61" t="s">
        <v>32</v>
      </c>
      <c r="H7" s="61" t="s">
        <v>38</v>
      </c>
    </row>
    <row r="8" spans="2:8" x14ac:dyDescent="0.25">
      <c r="B8" s="79"/>
      <c r="C8" s="19" t="s">
        <v>3</v>
      </c>
      <c r="D8" s="23">
        <v>2.0418780000000001</v>
      </c>
      <c r="E8" s="23">
        <v>1.9309690000000002</v>
      </c>
      <c r="F8" s="51" t="s">
        <v>27</v>
      </c>
      <c r="G8" s="51" t="s">
        <v>33</v>
      </c>
      <c r="H8" s="51" t="s">
        <v>39</v>
      </c>
    </row>
    <row r="9" spans="2:8" x14ac:dyDescent="0.25">
      <c r="B9" s="79"/>
      <c r="C9" s="19" t="s">
        <v>19</v>
      </c>
      <c r="D9" s="23">
        <v>1.8460640000000001</v>
      </c>
      <c r="E9" s="23">
        <v>1.759814</v>
      </c>
      <c r="F9" s="51" t="s">
        <v>28</v>
      </c>
      <c r="G9" s="51" t="s">
        <v>34</v>
      </c>
      <c r="H9" s="51" t="s">
        <v>40</v>
      </c>
    </row>
    <row r="10" spans="2:8" x14ac:dyDescent="0.25">
      <c r="B10" s="79" t="s">
        <v>0</v>
      </c>
      <c r="C10" s="19" t="s">
        <v>4</v>
      </c>
      <c r="D10" s="23">
        <v>1.7550050000000001</v>
      </c>
      <c r="E10" s="23">
        <v>1.75946</v>
      </c>
      <c r="F10" s="51" t="s">
        <v>29</v>
      </c>
      <c r="G10" s="51" t="s">
        <v>35</v>
      </c>
      <c r="H10" s="51" t="s">
        <v>41</v>
      </c>
    </row>
    <row r="11" spans="2:8" x14ac:dyDescent="0.25">
      <c r="B11" s="79"/>
      <c r="C11" s="19" t="s">
        <v>5</v>
      </c>
      <c r="D11" s="23">
        <v>1.91086</v>
      </c>
      <c r="E11" s="23">
        <v>2.0341339999999999</v>
      </c>
      <c r="F11" s="51" t="s">
        <v>30</v>
      </c>
      <c r="G11" s="51" t="s">
        <v>36</v>
      </c>
      <c r="H11" s="51" t="s">
        <v>42</v>
      </c>
    </row>
    <row r="12" spans="2:8" x14ac:dyDescent="0.25">
      <c r="B12" s="80"/>
      <c r="C12" s="20" t="s">
        <v>6</v>
      </c>
      <c r="D12" s="24">
        <v>2.0082180000000003</v>
      </c>
      <c r="E12" s="24">
        <v>2.2629389999999998</v>
      </c>
      <c r="F12" s="21" t="s">
        <v>31</v>
      </c>
      <c r="G12" s="21" t="s">
        <v>37</v>
      </c>
      <c r="H12" s="21" t="s">
        <v>43</v>
      </c>
    </row>
    <row r="15" spans="2:8" ht="31.5" customHeight="1" x14ac:dyDescent="0.25">
      <c r="B15" s="61"/>
      <c r="C15" s="77" t="s">
        <v>54</v>
      </c>
      <c r="D15" s="77"/>
    </row>
    <row r="16" spans="2:8" x14ac:dyDescent="0.25">
      <c r="B16" s="21"/>
      <c r="C16" s="21" t="s">
        <v>13</v>
      </c>
      <c r="D16" s="21" t="s">
        <v>0</v>
      </c>
    </row>
    <row r="17" spans="2:8" x14ac:dyDescent="0.25">
      <c r="B17" s="51" t="s">
        <v>17</v>
      </c>
      <c r="C17" s="31" t="s">
        <v>44</v>
      </c>
      <c r="D17" s="31" t="s">
        <v>45</v>
      </c>
    </row>
    <row r="18" spans="2:8" x14ac:dyDescent="0.25">
      <c r="B18" s="51" t="s">
        <v>18</v>
      </c>
      <c r="C18" s="31" t="s">
        <v>46</v>
      </c>
      <c r="D18" s="31" t="s">
        <v>47</v>
      </c>
    </row>
    <row r="19" spans="2:8" x14ac:dyDescent="0.25">
      <c r="B19" s="51" t="s">
        <v>56</v>
      </c>
      <c r="C19" s="51" t="s">
        <v>20</v>
      </c>
      <c r="D19" s="51" t="s">
        <v>21</v>
      </c>
    </row>
    <row r="20" spans="2:8" x14ac:dyDescent="0.25">
      <c r="B20" s="51" t="s">
        <v>57</v>
      </c>
      <c r="C20" s="51" t="s">
        <v>22</v>
      </c>
      <c r="D20" s="51" t="s">
        <v>23</v>
      </c>
    </row>
    <row r="21" spans="2:8" x14ac:dyDescent="0.25">
      <c r="B21" s="21" t="s">
        <v>58</v>
      </c>
      <c r="C21" s="21" t="s">
        <v>24</v>
      </c>
      <c r="D21" s="21" t="s">
        <v>25</v>
      </c>
    </row>
    <row r="22" spans="2:8" x14ac:dyDescent="0.25">
      <c r="B22" s="51"/>
      <c r="C22" s="51"/>
      <c r="D22" s="51"/>
    </row>
    <row r="24" spans="2:8" ht="15" customHeight="1" x14ac:dyDescent="0.25">
      <c r="B24" s="27"/>
      <c r="C24" s="27"/>
      <c r="D24" s="77" t="s">
        <v>54</v>
      </c>
      <c r="E24" s="77"/>
      <c r="F24" s="77"/>
      <c r="G24" s="77"/>
      <c r="H24" s="77"/>
    </row>
    <row r="25" spans="2:8" x14ac:dyDescent="0.25">
      <c r="B25" s="17"/>
      <c r="C25" s="26"/>
      <c r="D25" s="21" t="s">
        <v>17</v>
      </c>
      <c r="E25" s="21" t="s">
        <v>18</v>
      </c>
      <c r="F25" s="21" t="s">
        <v>56</v>
      </c>
      <c r="G25" s="21" t="s">
        <v>57</v>
      </c>
      <c r="H25" s="21" t="s">
        <v>58</v>
      </c>
    </row>
    <row r="26" spans="2:8" x14ac:dyDescent="0.25">
      <c r="B26" s="78" t="s">
        <v>13</v>
      </c>
      <c r="C26" s="18" t="s">
        <v>2</v>
      </c>
      <c r="D26" s="22">
        <v>2399.3679999999999</v>
      </c>
      <c r="E26" s="22">
        <v>2690.9549999999999</v>
      </c>
      <c r="F26" s="61" t="s">
        <v>26</v>
      </c>
      <c r="G26" s="61" t="s">
        <v>32</v>
      </c>
      <c r="H26" s="61" t="s">
        <v>38</v>
      </c>
    </row>
    <row r="27" spans="2:8" x14ac:dyDescent="0.25">
      <c r="B27" s="79"/>
      <c r="C27" s="19" t="s">
        <v>3</v>
      </c>
      <c r="D27" s="23">
        <v>2041.8779999999999</v>
      </c>
      <c r="E27" s="23">
        <v>1930.9690000000001</v>
      </c>
      <c r="F27" s="51" t="s">
        <v>27</v>
      </c>
      <c r="G27" s="51" t="s">
        <v>33</v>
      </c>
      <c r="H27" s="51" t="s">
        <v>39</v>
      </c>
    </row>
    <row r="28" spans="2:8" x14ac:dyDescent="0.25">
      <c r="B28" s="79"/>
      <c r="C28" s="19" t="s">
        <v>19</v>
      </c>
      <c r="D28" s="23">
        <v>1846.0640000000001</v>
      </c>
      <c r="E28" s="23">
        <v>1759.8140000000001</v>
      </c>
      <c r="F28" s="51" t="s">
        <v>28</v>
      </c>
      <c r="G28" s="51" t="s">
        <v>34</v>
      </c>
      <c r="H28" s="51" t="s">
        <v>40</v>
      </c>
    </row>
    <row r="29" spans="2:8" x14ac:dyDescent="0.25">
      <c r="B29" s="79" t="s">
        <v>0</v>
      </c>
      <c r="C29" s="19" t="s">
        <v>4</v>
      </c>
      <c r="D29" s="23">
        <v>1755.0050000000001</v>
      </c>
      <c r="E29" s="23">
        <v>1759.46</v>
      </c>
      <c r="F29" s="51" t="s">
        <v>29</v>
      </c>
      <c r="G29" s="51" t="s">
        <v>35</v>
      </c>
      <c r="H29" s="51" t="s">
        <v>41</v>
      </c>
    </row>
    <row r="30" spans="2:8" x14ac:dyDescent="0.25">
      <c r="B30" s="79"/>
      <c r="C30" s="19" t="s">
        <v>5</v>
      </c>
      <c r="D30" s="23">
        <v>1910.86</v>
      </c>
      <c r="E30" s="23">
        <v>2034.134</v>
      </c>
      <c r="F30" s="51" t="s">
        <v>30</v>
      </c>
      <c r="G30" s="51" t="s">
        <v>36</v>
      </c>
      <c r="H30" s="51" t="s">
        <v>42</v>
      </c>
    </row>
    <row r="31" spans="2:8" x14ac:dyDescent="0.25">
      <c r="B31" s="80"/>
      <c r="C31" s="20" t="s">
        <v>6</v>
      </c>
      <c r="D31" s="24">
        <v>2008.2180000000001</v>
      </c>
      <c r="E31" s="24">
        <v>2262.9389999999999</v>
      </c>
      <c r="F31" s="21" t="s">
        <v>31</v>
      </c>
      <c r="G31" s="21" t="s">
        <v>37</v>
      </c>
      <c r="H31" s="21" t="s">
        <v>43</v>
      </c>
    </row>
  </sheetData>
  <mergeCells count="8">
    <mergeCell ref="D5:E5"/>
    <mergeCell ref="F5:H5"/>
    <mergeCell ref="B7:B9"/>
    <mergeCell ref="B29:B31"/>
    <mergeCell ref="D24:H24"/>
    <mergeCell ref="C15:D15"/>
    <mergeCell ref="B26:B28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Serum</vt:lpstr>
      <vt:lpstr>Plasma</vt:lpstr>
      <vt:lpstr>iPSCs</vt:lpstr>
      <vt:lpstr>NESCs</vt:lpstr>
      <vt:lpstr>MOs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2022-10-27T11:41:22Z</dcterms:modified>
</cp:coreProperties>
</file>